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mdopp/Documents/Normung&amp;Verbaende/IEC/IEC TC2 WG31/"/>
    </mc:Choice>
  </mc:AlternateContent>
  <xr:revisionPtr revIDLastSave="0" documentId="13_ncr:1_{B2BEABBF-D828-D24A-8CB3-F7CB9EBA7AB0}" xr6:coauthVersionLast="45" xr6:coauthVersionMax="45" xr10:uidLastSave="{00000000-0000-0000-0000-000000000000}"/>
  <bookViews>
    <workbookView xWindow="6700" yWindow="1080" windowWidth="25160" windowHeight="24920" tabRatio="500" xr2:uid="{00000000-000D-0000-FFFF-FFFF00000000}"/>
  </bookViews>
  <sheets>
    <sheet name="Interpolation" sheetId="4" r:id="rId1"/>
    <sheet name="Motor DOL" sheetId="2" r:id="rId2"/>
    <sheet name="Motor on VFD" sheetId="1" r:id="rId3"/>
    <sheet name="VFD" sheetId="3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09" i="1" l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B32" i="4"/>
  <c r="B46" i="4" s="1"/>
  <c r="B67" i="4" s="1"/>
  <c r="B45" i="4"/>
  <c r="B37" i="4" a="1"/>
  <c r="B37" i="4" s="1"/>
  <c r="B38" i="4" a="1"/>
  <c r="B38" i="4" s="1"/>
  <c r="B39" i="4" a="1"/>
  <c r="B39" i="4" s="1"/>
  <c r="B40" i="4" a="1"/>
  <c r="B40" i="4" s="1"/>
  <c r="B41" i="4" a="1"/>
  <c r="B41" i="4" s="1"/>
  <c r="B42" i="4" a="1"/>
  <c r="B42" i="4" s="1"/>
  <c r="B43" i="4" a="1"/>
  <c r="B43" i="4" s="1"/>
  <c r="B16" i="4" a="1"/>
  <c r="B16" i="4" s="1"/>
  <c r="L99" i="3"/>
  <c r="M99" i="3" s="1"/>
  <c r="E52" i="3"/>
  <c r="E96" i="3" s="1"/>
  <c r="F52" i="3"/>
  <c r="F96" i="3" s="1"/>
  <c r="G52" i="3"/>
  <c r="G96" i="3" s="1"/>
  <c r="H52" i="3"/>
  <c r="H96" i="3" s="1"/>
  <c r="I52" i="3"/>
  <c r="I96" i="3" s="1"/>
  <c r="J52" i="3"/>
  <c r="J96" i="3" s="1"/>
  <c r="K52" i="3"/>
  <c r="K96" i="3" s="1"/>
  <c r="L52" i="3"/>
  <c r="M52" i="3" s="1"/>
  <c r="E53" i="3"/>
  <c r="E97" i="3" s="1"/>
  <c r="F53" i="3"/>
  <c r="F97" i="3" s="1"/>
  <c r="G53" i="3"/>
  <c r="G97" i="3" s="1"/>
  <c r="H53" i="3"/>
  <c r="H97" i="3" s="1"/>
  <c r="I53" i="3"/>
  <c r="I97" i="3" s="1"/>
  <c r="J53" i="3"/>
  <c r="J97" i="3" s="1"/>
  <c r="K53" i="3"/>
  <c r="K97" i="3" s="1"/>
  <c r="L53" i="3"/>
  <c r="L97" i="3" s="1"/>
  <c r="M97" i="3" s="1"/>
  <c r="E54" i="3"/>
  <c r="E98" i="3" s="1"/>
  <c r="F54" i="3"/>
  <c r="F98" i="3" s="1"/>
  <c r="G54" i="3"/>
  <c r="G98" i="3" s="1"/>
  <c r="H54" i="3"/>
  <c r="H98" i="3" s="1"/>
  <c r="I54" i="3"/>
  <c r="I98" i="3" s="1"/>
  <c r="J54" i="3"/>
  <c r="J98" i="3" s="1"/>
  <c r="K54" i="3"/>
  <c r="K98" i="3" s="1"/>
  <c r="L54" i="3"/>
  <c r="L98" i="3" s="1"/>
  <c r="M98" i="3" s="1"/>
  <c r="E55" i="3"/>
  <c r="E99" i="3" s="1"/>
  <c r="F55" i="3"/>
  <c r="F99" i="3" s="1"/>
  <c r="G55" i="3"/>
  <c r="G99" i="3" s="1"/>
  <c r="H55" i="3"/>
  <c r="H99" i="3" s="1"/>
  <c r="I55" i="3"/>
  <c r="I99" i="3" s="1"/>
  <c r="J55" i="3"/>
  <c r="J99" i="3" s="1"/>
  <c r="K55" i="3"/>
  <c r="K99" i="3" s="1"/>
  <c r="L55" i="3"/>
  <c r="M55" i="3" s="1"/>
  <c r="E56" i="3"/>
  <c r="E100" i="3" s="1"/>
  <c r="F56" i="3"/>
  <c r="F100" i="3" s="1"/>
  <c r="G56" i="3"/>
  <c r="G100" i="3" s="1"/>
  <c r="H56" i="3"/>
  <c r="H100" i="3" s="1"/>
  <c r="I56" i="3"/>
  <c r="I100" i="3" s="1"/>
  <c r="J56" i="3"/>
  <c r="J100" i="3" s="1"/>
  <c r="K56" i="3"/>
  <c r="K100" i="3" s="1"/>
  <c r="L56" i="3"/>
  <c r="M56" i="3" s="1"/>
  <c r="E57" i="3"/>
  <c r="E101" i="3" s="1"/>
  <c r="F57" i="3"/>
  <c r="F101" i="3" s="1"/>
  <c r="G57" i="3"/>
  <c r="G101" i="3" s="1"/>
  <c r="H57" i="3"/>
  <c r="H101" i="3" s="1"/>
  <c r="I57" i="3"/>
  <c r="I101" i="3" s="1"/>
  <c r="J57" i="3"/>
  <c r="J101" i="3" s="1"/>
  <c r="K57" i="3"/>
  <c r="K101" i="3" s="1"/>
  <c r="L57" i="3"/>
  <c r="L101" i="3" s="1"/>
  <c r="M101" i="3" s="1"/>
  <c r="E58" i="3"/>
  <c r="B57" i="4" s="1" a="1"/>
  <c r="B57" i="4" s="1"/>
  <c r="F58" i="3"/>
  <c r="B58" i="4" s="1" a="1"/>
  <c r="B58" i="4" s="1"/>
  <c r="G58" i="3"/>
  <c r="B59" i="4" s="1" a="1"/>
  <c r="B59" i="4" s="1"/>
  <c r="H58" i="3"/>
  <c r="B60" i="4" s="1" a="1"/>
  <c r="B60" i="4" s="1"/>
  <c r="I58" i="3"/>
  <c r="B61" i="4" s="1" a="1"/>
  <c r="B61" i="4" s="1"/>
  <c r="J58" i="3"/>
  <c r="K58" i="3"/>
  <c r="B63" i="4" s="1" a="1"/>
  <c r="B63" i="4" s="1"/>
  <c r="L58" i="3"/>
  <c r="B64" i="4" s="1" a="1"/>
  <c r="B64" i="4" s="1"/>
  <c r="M58" i="3"/>
  <c r="E59" i="3"/>
  <c r="E103" i="3" s="1"/>
  <c r="F59" i="3"/>
  <c r="F103" i="3" s="1"/>
  <c r="G59" i="3"/>
  <c r="G103" i="3" s="1"/>
  <c r="H59" i="3"/>
  <c r="H103" i="3" s="1"/>
  <c r="I59" i="3"/>
  <c r="I103" i="3" s="1"/>
  <c r="J59" i="3"/>
  <c r="J103" i="3" s="1"/>
  <c r="K59" i="3"/>
  <c r="K103" i="3" s="1"/>
  <c r="L59" i="3"/>
  <c r="L103" i="3" s="1"/>
  <c r="M103" i="3" s="1"/>
  <c r="E60" i="3"/>
  <c r="E104" i="3" s="1"/>
  <c r="F60" i="3"/>
  <c r="F104" i="3" s="1"/>
  <c r="G60" i="3"/>
  <c r="G104" i="3" s="1"/>
  <c r="H60" i="3"/>
  <c r="H104" i="3" s="1"/>
  <c r="I60" i="3"/>
  <c r="I104" i="3" s="1"/>
  <c r="J60" i="3"/>
  <c r="J104" i="3" s="1"/>
  <c r="K60" i="3"/>
  <c r="K104" i="3" s="1"/>
  <c r="L60" i="3"/>
  <c r="E61" i="3"/>
  <c r="E105" i="3" s="1"/>
  <c r="F61" i="3"/>
  <c r="F105" i="3" s="1"/>
  <c r="G61" i="3"/>
  <c r="G105" i="3" s="1"/>
  <c r="H61" i="3"/>
  <c r="H105" i="3" s="1"/>
  <c r="I61" i="3"/>
  <c r="I105" i="3" s="1"/>
  <c r="J61" i="3"/>
  <c r="J105" i="3" s="1"/>
  <c r="K61" i="3"/>
  <c r="K105" i="3" s="1"/>
  <c r="L61" i="3"/>
  <c r="L105" i="3" s="1"/>
  <c r="M105" i="3" s="1"/>
  <c r="M61" i="3"/>
  <c r="E62" i="3"/>
  <c r="E106" i="3" s="1"/>
  <c r="F62" i="3"/>
  <c r="F106" i="3" s="1"/>
  <c r="G62" i="3"/>
  <c r="G106" i="3" s="1"/>
  <c r="H62" i="3"/>
  <c r="H106" i="3" s="1"/>
  <c r="I62" i="3"/>
  <c r="I106" i="3" s="1"/>
  <c r="J62" i="3"/>
  <c r="J106" i="3" s="1"/>
  <c r="K62" i="3"/>
  <c r="K106" i="3" s="1"/>
  <c r="L62" i="3"/>
  <c r="E63" i="3"/>
  <c r="E107" i="3" s="1"/>
  <c r="F63" i="3"/>
  <c r="F107" i="3" s="1"/>
  <c r="G63" i="3"/>
  <c r="G107" i="3" s="1"/>
  <c r="H63" i="3"/>
  <c r="H107" i="3" s="1"/>
  <c r="I63" i="3"/>
  <c r="I107" i="3" s="1"/>
  <c r="J63" i="3"/>
  <c r="J107" i="3" s="1"/>
  <c r="K63" i="3"/>
  <c r="K107" i="3" s="1"/>
  <c r="L63" i="3"/>
  <c r="E64" i="3"/>
  <c r="E108" i="3" s="1"/>
  <c r="F64" i="3"/>
  <c r="F108" i="3" s="1"/>
  <c r="G64" i="3"/>
  <c r="G108" i="3" s="1"/>
  <c r="H64" i="3"/>
  <c r="H108" i="3" s="1"/>
  <c r="I64" i="3"/>
  <c r="I108" i="3" s="1"/>
  <c r="J64" i="3"/>
  <c r="J108" i="3" s="1"/>
  <c r="K64" i="3"/>
  <c r="K108" i="3" s="1"/>
  <c r="L64" i="3"/>
  <c r="E65" i="3"/>
  <c r="E109" i="3" s="1"/>
  <c r="F65" i="3"/>
  <c r="F109" i="3" s="1"/>
  <c r="G65" i="3"/>
  <c r="G109" i="3" s="1"/>
  <c r="H65" i="3"/>
  <c r="H109" i="3" s="1"/>
  <c r="I65" i="3"/>
  <c r="I109" i="3" s="1"/>
  <c r="J65" i="3"/>
  <c r="J109" i="3" s="1"/>
  <c r="K65" i="3"/>
  <c r="K109" i="3" s="1"/>
  <c r="L65" i="3"/>
  <c r="L109" i="3" s="1"/>
  <c r="M109" i="3" s="1"/>
  <c r="E66" i="3"/>
  <c r="E110" i="3" s="1"/>
  <c r="F66" i="3"/>
  <c r="F110" i="3" s="1"/>
  <c r="G66" i="3"/>
  <c r="G110" i="3" s="1"/>
  <c r="H66" i="3"/>
  <c r="H110" i="3" s="1"/>
  <c r="I66" i="3"/>
  <c r="I110" i="3" s="1"/>
  <c r="J66" i="3"/>
  <c r="J110" i="3" s="1"/>
  <c r="K66" i="3"/>
  <c r="K110" i="3" s="1"/>
  <c r="L66" i="3"/>
  <c r="E67" i="3"/>
  <c r="E111" i="3" s="1"/>
  <c r="F67" i="3"/>
  <c r="F111" i="3" s="1"/>
  <c r="G67" i="3"/>
  <c r="G111" i="3" s="1"/>
  <c r="H67" i="3"/>
  <c r="H111" i="3" s="1"/>
  <c r="I67" i="3"/>
  <c r="I111" i="3" s="1"/>
  <c r="J67" i="3"/>
  <c r="J111" i="3" s="1"/>
  <c r="K67" i="3"/>
  <c r="K111" i="3" s="1"/>
  <c r="L67" i="3"/>
  <c r="L111" i="3" s="1"/>
  <c r="M111" i="3" s="1"/>
  <c r="E68" i="3"/>
  <c r="E112" i="3" s="1"/>
  <c r="F68" i="3"/>
  <c r="F112" i="3" s="1"/>
  <c r="G68" i="3"/>
  <c r="G112" i="3" s="1"/>
  <c r="H68" i="3"/>
  <c r="H112" i="3" s="1"/>
  <c r="I68" i="3"/>
  <c r="I112" i="3" s="1"/>
  <c r="J68" i="3"/>
  <c r="J112" i="3" s="1"/>
  <c r="K68" i="3"/>
  <c r="K112" i="3" s="1"/>
  <c r="L68" i="3"/>
  <c r="E69" i="3"/>
  <c r="E113" i="3" s="1"/>
  <c r="F69" i="3"/>
  <c r="F113" i="3" s="1"/>
  <c r="G69" i="3"/>
  <c r="G113" i="3" s="1"/>
  <c r="H69" i="3"/>
  <c r="H113" i="3" s="1"/>
  <c r="I69" i="3"/>
  <c r="I113" i="3" s="1"/>
  <c r="J69" i="3"/>
  <c r="J113" i="3" s="1"/>
  <c r="K69" i="3"/>
  <c r="K113" i="3" s="1"/>
  <c r="L69" i="3"/>
  <c r="L113" i="3" s="1"/>
  <c r="M113" i="3" s="1"/>
  <c r="M69" i="3"/>
  <c r="E70" i="3"/>
  <c r="E114" i="3" s="1"/>
  <c r="F70" i="3"/>
  <c r="F114" i="3" s="1"/>
  <c r="G70" i="3"/>
  <c r="G114" i="3" s="1"/>
  <c r="H70" i="3"/>
  <c r="H114" i="3" s="1"/>
  <c r="I70" i="3"/>
  <c r="I114" i="3" s="1"/>
  <c r="J70" i="3"/>
  <c r="J114" i="3" s="1"/>
  <c r="K70" i="3"/>
  <c r="K114" i="3" s="1"/>
  <c r="L70" i="3"/>
  <c r="E71" i="3"/>
  <c r="E115" i="3" s="1"/>
  <c r="F71" i="3"/>
  <c r="F115" i="3" s="1"/>
  <c r="G71" i="3"/>
  <c r="G115" i="3" s="1"/>
  <c r="H71" i="3"/>
  <c r="H115" i="3" s="1"/>
  <c r="I71" i="3"/>
  <c r="I115" i="3" s="1"/>
  <c r="J71" i="3"/>
  <c r="J115" i="3" s="1"/>
  <c r="K71" i="3"/>
  <c r="K115" i="3" s="1"/>
  <c r="L71" i="3"/>
  <c r="L115" i="3" s="1"/>
  <c r="M115" i="3" s="1"/>
  <c r="M71" i="3"/>
  <c r="E72" i="3"/>
  <c r="E116" i="3" s="1"/>
  <c r="F72" i="3"/>
  <c r="F116" i="3" s="1"/>
  <c r="G72" i="3"/>
  <c r="G116" i="3" s="1"/>
  <c r="H72" i="3"/>
  <c r="H116" i="3" s="1"/>
  <c r="I72" i="3"/>
  <c r="I116" i="3" s="1"/>
  <c r="J72" i="3"/>
  <c r="J116" i="3" s="1"/>
  <c r="K72" i="3"/>
  <c r="K116" i="3" s="1"/>
  <c r="L72" i="3"/>
  <c r="E73" i="3"/>
  <c r="E117" i="3" s="1"/>
  <c r="F73" i="3"/>
  <c r="F117" i="3" s="1"/>
  <c r="G73" i="3"/>
  <c r="G117" i="3" s="1"/>
  <c r="H73" i="3"/>
  <c r="H117" i="3" s="1"/>
  <c r="I73" i="3"/>
  <c r="I117" i="3" s="1"/>
  <c r="J73" i="3"/>
  <c r="J117" i="3" s="1"/>
  <c r="K73" i="3"/>
  <c r="K117" i="3" s="1"/>
  <c r="L73" i="3"/>
  <c r="L117" i="3" s="1"/>
  <c r="M117" i="3" s="1"/>
  <c r="E74" i="3"/>
  <c r="E118" i="3" s="1"/>
  <c r="F74" i="3"/>
  <c r="F118" i="3" s="1"/>
  <c r="G74" i="3"/>
  <c r="G118" i="3" s="1"/>
  <c r="H74" i="3"/>
  <c r="H118" i="3" s="1"/>
  <c r="I74" i="3"/>
  <c r="I118" i="3" s="1"/>
  <c r="J74" i="3"/>
  <c r="J118" i="3" s="1"/>
  <c r="K74" i="3"/>
  <c r="K118" i="3" s="1"/>
  <c r="L74" i="3"/>
  <c r="E75" i="3"/>
  <c r="E119" i="3" s="1"/>
  <c r="F75" i="3"/>
  <c r="F119" i="3" s="1"/>
  <c r="G75" i="3"/>
  <c r="G119" i="3" s="1"/>
  <c r="H75" i="3"/>
  <c r="H119" i="3" s="1"/>
  <c r="I75" i="3"/>
  <c r="I119" i="3" s="1"/>
  <c r="J75" i="3"/>
  <c r="J119" i="3" s="1"/>
  <c r="K75" i="3"/>
  <c r="K119" i="3" s="1"/>
  <c r="L75" i="3"/>
  <c r="L119" i="3" s="1"/>
  <c r="M119" i="3" s="1"/>
  <c r="E76" i="3"/>
  <c r="E120" i="3" s="1"/>
  <c r="F76" i="3"/>
  <c r="F120" i="3" s="1"/>
  <c r="G76" i="3"/>
  <c r="G120" i="3" s="1"/>
  <c r="H76" i="3"/>
  <c r="H120" i="3" s="1"/>
  <c r="I76" i="3"/>
  <c r="I120" i="3" s="1"/>
  <c r="J76" i="3"/>
  <c r="J120" i="3" s="1"/>
  <c r="K76" i="3"/>
  <c r="K120" i="3" s="1"/>
  <c r="L76" i="3"/>
  <c r="E77" i="3"/>
  <c r="E121" i="3" s="1"/>
  <c r="F77" i="3"/>
  <c r="F121" i="3" s="1"/>
  <c r="G77" i="3"/>
  <c r="G121" i="3" s="1"/>
  <c r="H77" i="3"/>
  <c r="H121" i="3" s="1"/>
  <c r="I77" i="3"/>
  <c r="I121" i="3" s="1"/>
  <c r="J77" i="3"/>
  <c r="J121" i="3" s="1"/>
  <c r="K77" i="3"/>
  <c r="K121" i="3" s="1"/>
  <c r="L77" i="3"/>
  <c r="L121" i="3" s="1"/>
  <c r="M121" i="3" s="1"/>
  <c r="M77" i="3"/>
  <c r="E78" i="3"/>
  <c r="E122" i="3" s="1"/>
  <c r="F78" i="3"/>
  <c r="F122" i="3" s="1"/>
  <c r="G78" i="3"/>
  <c r="G122" i="3" s="1"/>
  <c r="H78" i="3"/>
  <c r="H122" i="3" s="1"/>
  <c r="I78" i="3"/>
  <c r="I122" i="3" s="1"/>
  <c r="J78" i="3"/>
  <c r="J122" i="3" s="1"/>
  <c r="K78" i="3"/>
  <c r="K122" i="3" s="1"/>
  <c r="L78" i="3"/>
  <c r="E79" i="3"/>
  <c r="E123" i="3" s="1"/>
  <c r="F79" i="3"/>
  <c r="F123" i="3" s="1"/>
  <c r="G79" i="3"/>
  <c r="G123" i="3" s="1"/>
  <c r="H79" i="3"/>
  <c r="H123" i="3" s="1"/>
  <c r="I79" i="3"/>
  <c r="I123" i="3" s="1"/>
  <c r="J79" i="3"/>
  <c r="J123" i="3" s="1"/>
  <c r="K79" i="3"/>
  <c r="K123" i="3" s="1"/>
  <c r="L79" i="3"/>
  <c r="E80" i="3"/>
  <c r="E124" i="3" s="1"/>
  <c r="F80" i="3"/>
  <c r="F124" i="3" s="1"/>
  <c r="G80" i="3"/>
  <c r="G124" i="3" s="1"/>
  <c r="H80" i="3"/>
  <c r="H124" i="3" s="1"/>
  <c r="I80" i="3"/>
  <c r="I124" i="3" s="1"/>
  <c r="J80" i="3"/>
  <c r="J124" i="3" s="1"/>
  <c r="K80" i="3"/>
  <c r="K124" i="3" s="1"/>
  <c r="L80" i="3"/>
  <c r="E81" i="3"/>
  <c r="E125" i="3" s="1"/>
  <c r="F81" i="3"/>
  <c r="F125" i="3" s="1"/>
  <c r="G81" i="3"/>
  <c r="G125" i="3" s="1"/>
  <c r="H81" i="3"/>
  <c r="H125" i="3" s="1"/>
  <c r="I81" i="3"/>
  <c r="I125" i="3" s="1"/>
  <c r="J81" i="3"/>
  <c r="J125" i="3" s="1"/>
  <c r="K81" i="3"/>
  <c r="K125" i="3" s="1"/>
  <c r="L81" i="3"/>
  <c r="L125" i="3" s="1"/>
  <c r="M125" i="3" s="1"/>
  <c r="E82" i="3"/>
  <c r="E126" i="3" s="1"/>
  <c r="F82" i="3"/>
  <c r="F126" i="3" s="1"/>
  <c r="G82" i="3"/>
  <c r="G126" i="3" s="1"/>
  <c r="H82" i="3"/>
  <c r="H126" i="3" s="1"/>
  <c r="I82" i="3"/>
  <c r="I126" i="3" s="1"/>
  <c r="J82" i="3"/>
  <c r="J126" i="3" s="1"/>
  <c r="K82" i="3"/>
  <c r="K126" i="3" s="1"/>
  <c r="L82" i="3"/>
  <c r="E83" i="3"/>
  <c r="E127" i="3" s="1"/>
  <c r="F83" i="3"/>
  <c r="F127" i="3" s="1"/>
  <c r="G83" i="3"/>
  <c r="G127" i="3" s="1"/>
  <c r="H83" i="3"/>
  <c r="H127" i="3" s="1"/>
  <c r="I83" i="3"/>
  <c r="I127" i="3" s="1"/>
  <c r="J83" i="3"/>
  <c r="J127" i="3" s="1"/>
  <c r="K83" i="3"/>
  <c r="K127" i="3" s="1"/>
  <c r="L83" i="3"/>
  <c r="L127" i="3" s="1"/>
  <c r="M127" i="3" s="1"/>
  <c r="E84" i="3"/>
  <c r="E128" i="3" s="1"/>
  <c r="F84" i="3"/>
  <c r="F128" i="3" s="1"/>
  <c r="G84" i="3"/>
  <c r="G128" i="3" s="1"/>
  <c r="H84" i="3"/>
  <c r="H128" i="3" s="1"/>
  <c r="I84" i="3"/>
  <c r="I128" i="3" s="1"/>
  <c r="J84" i="3"/>
  <c r="J128" i="3" s="1"/>
  <c r="K84" i="3"/>
  <c r="K128" i="3" s="1"/>
  <c r="L84" i="3"/>
  <c r="E85" i="3"/>
  <c r="E129" i="3" s="1"/>
  <c r="F85" i="3"/>
  <c r="F129" i="3" s="1"/>
  <c r="G85" i="3"/>
  <c r="G129" i="3" s="1"/>
  <c r="H85" i="3"/>
  <c r="H129" i="3" s="1"/>
  <c r="I85" i="3"/>
  <c r="I129" i="3" s="1"/>
  <c r="J85" i="3"/>
  <c r="J129" i="3" s="1"/>
  <c r="K85" i="3"/>
  <c r="K129" i="3" s="1"/>
  <c r="L85" i="3"/>
  <c r="L129" i="3" s="1"/>
  <c r="M129" i="3" s="1"/>
  <c r="M85" i="3"/>
  <c r="E86" i="3"/>
  <c r="E130" i="3" s="1"/>
  <c r="F86" i="3"/>
  <c r="F130" i="3" s="1"/>
  <c r="G86" i="3"/>
  <c r="G130" i="3" s="1"/>
  <c r="H86" i="3"/>
  <c r="H130" i="3" s="1"/>
  <c r="I86" i="3"/>
  <c r="I130" i="3" s="1"/>
  <c r="J86" i="3"/>
  <c r="J130" i="3" s="1"/>
  <c r="K86" i="3"/>
  <c r="K130" i="3" s="1"/>
  <c r="L86" i="3"/>
  <c r="E87" i="3"/>
  <c r="E131" i="3" s="1"/>
  <c r="F87" i="3"/>
  <c r="F131" i="3" s="1"/>
  <c r="G87" i="3"/>
  <c r="G131" i="3" s="1"/>
  <c r="H87" i="3"/>
  <c r="H131" i="3" s="1"/>
  <c r="I87" i="3"/>
  <c r="I131" i="3" s="1"/>
  <c r="J87" i="3"/>
  <c r="J131" i="3" s="1"/>
  <c r="K87" i="3"/>
  <c r="K131" i="3" s="1"/>
  <c r="L87" i="3"/>
  <c r="L131" i="3" s="1"/>
  <c r="M131" i="3" s="1"/>
  <c r="M87" i="3"/>
  <c r="E88" i="3"/>
  <c r="E132" i="3" s="1"/>
  <c r="F88" i="3"/>
  <c r="F132" i="3" s="1"/>
  <c r="G88" i="3"/>
  <c r="G132" i="3" s="1"/>
  <c r="H88" i="3"/>
  <c r="H132" i="3" s="1"/>
  <c r="I88" i="3"/>
  <c r="I132" i="3" s="1"/>
  <c r="J88" i="3"/>
  <c r="J132" i="3" s="1"/>
  <c r="K88" i="3"/>
  <c r="K132" i="3" s="1"/>
  <c r="L88" i="3"/>
  <c r="F51" i="3"/>
  <c r="F95" i="3" s="1"/>
  <c r="G51" i="3"/>
  <c r="G95" i="3" s="1"/>
  <c r="H51" i="3"/>
  <c r="H95" i="3" s="1"/>
  <c r="I51" i="3"/>
  <c r="I95" i="3" s="1"/>
  <c r="J51" i="3"/>
  <c r="J95" i="3" s="1"/>
  <c r="K51" i="3"/>
  <c r="K95" i="3" s="1"/>
  <c r="L51" i="3"/>
  <c r="L95" i="3" s="1"/>
  <c r="M95" i="3" s="1"/>
  <c r="E51" i="3"/>
  <c r="E95" i="3" s="1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7" i="3"/>
  <c r="F159" i="2"/>
  <c r="F645" i="2" s="1"/>
  <c r="F158" i="2"/>
  <c r="F644" i="2"/>
  <c r="F157" i="2"/>
  <c r="F481" i="2" s="1"/>
  <c r="F156" i="2"/>
  <c r="F642" i="2"/>
  <c r="F155" i="2"/>
  <c r="F641" i="2" s="1"/>
  <c r="F154" i="2"/>
  <c r="F640" i="2"/>
  <c r="F153" i="2"/>
  <c r="F639" i="2" s="1"/>
  <c r="F152" i="2"/>
  <c r="F638" i="2"/>
  <c r="F151" i="2"/>
  <c r="F637" i="2" s="1"/>
  <c r="F150" i="2"/>
  <c r="F636" i="2"/>
  <c r="F149" i="2"/>
  <c r="F473" i="2" s="1"/>
  <c r="F148" i="2"/>
  <c r="F634" i="2"/>
  <c r="F147" i="2"/>
  <c r="F633" i="2" s="1"/>
  <c r="F146" i="2"/>
  <c r="F632" i="2"/>
  <c r="F145" i="2"/>
  <c r="F631" i="2" s="1"/>
  <c r="F144" i="2"/>
  <c r="F630" i="2"/>
  <c r="F143" i="2"/>
  <c r="F629" i="2" s="1"/>
  <c r="F142" i="2"/>
  <c r="F628" i="2"/>
  <c r="F141" i="2"/>
  <c r="F465" i="2" s="1"/>
  <c r="F140" i="2"/>
  <c r="F626" i="2"/>
  <c r="F139" i="2"/>
  <c r="F625" i="2" s="1"/>
  <c r="F138" i="2"/>
  <c r="F624" i="2"/>
  <c r="F137" i="2"/>
  <c r="F623" i="2" s="1"/>
  <c r="F136" i="2"/>
  <c r="F622" i="2"/>
  <c r="F135" i="2"/>
  <c r="F621" i="2" s="1"/>
  <c r="F134" i="2"/>
  <c r="F620" i="2"/>
  <c r="F133" i="2"/>
  <c r="F457" i="2" s="1"/>
  <c r="F132" i="2"/>
  <c r="F618" i="2"/>
  <c r="F131" i="2"/>
  <c r="F617" i="2" s="1"/>
  <c r="F130" i="2"/>
  <c r="F616" i="2"/>
  <c r="F129" i="2"/>
  <c r="F615" i="2" s="1"/>
  <c r="F128" i="2"/>
  <c r="F614" i="2"/>
  <c r="F127" i="2"/>
  <c r="F613" i="2" s="1"/>
  <c r="F126" i="2"/>
  <c r="F612" i="2"/>
  <c r="F125" i="2"/>
  <c r="F449" i="2" s="1"/>
  <c r="F124" i="2"/>
  <c r="F610" i="2"/>
  <c r="F123" i="2"/>
  <c r="F609" i="2" s="1"/>
  <c r="F122" i="2"/>
  <c r="F608" i="2"/>
  <c r="F120" i="2"/>
  <c r="F606" i="2" s="1"/>
  <c r="F119" i="2"/>
  <c r="F605" i="2"/>
  <c r="F118" i="2"/>
  <c r="F604" i="2" s="1"/>
  <c r="F117" i="2"/>
  <c r="F603" i="2"/>
  <c r="F116" i="2"/>
  <c r="F440" i="2" s="1"/>
  <c r="F115" i="2"/>
  <c r="F601" i="2"/>
  <c r="F114" i="2"/>
  <c r="F600" i="2" s="1"/>
  <c r="F113" i="2"/>
  <c r="F599" i="2"/>
  <c r="F112" i="2"/>
  <c r="F598" i="2" s="1"/>
  <c r="F111" i="2"/>
  <c r="F597" i="2"/>
  <c r="F110" i="2"/>
  <c r="F596" i="2" s="1"/>
  <c r="F109" i="2"/>
  <c r="F595" i="2"/>
  <c r="F108" i="2"/>
  <c r="F432" i="2" s="1"/>
  <c r="F107" i="2"/>
  <c r="F593" i="2"/>
  <c r="F106" i="2"/>
  <c r="F592" i="2" s="1"/>
  <c r="F105" i="2"/>
  <c r="F591" i="2"/>
  <c r="F104" i="2"/>
  <c r="F590" i="2" s="1"/>
  <c r="F103" i="2"/>
  <c r="F589" i="2"/>
  <c r="F102" i="2"/>
  <c r="F588" i="2" s="1"/>
  <c r="F101" i="2"/>
  <c r="F587" i="2"/>
  <c r="F100" i="2"/>
  <c r="F424" i="2" s="1"/>
  <c r="F99" i="2"/>
  <c r="F585" i="2"/>
  <c r="F98" i="2"/>
  <c r="F584" i="2" s="1"/>
  <c r="F97" i="2"/>
  <c r="F583" i="2"/>
  <c r="F96" i="2"/>
  <c r="F582" i="2" s="1"/>
  <c r="F95" i="2"/>
  <c r="F581" i="2"/>
  <c r="F94" i="2"/>
  <c r="F580" i="2" s="1"/>
  <c r="F93" i="2"/>
  <c r="F579" i="2"/>
  <c r="F92" i="2"/>
  <c r="F416" i="2" s="1"/>
  <c r="F91" i="2"/>
  <c r="F577" i="2"/>
  <c r="F90" i="2"/>
  <c r="F576" i="2" s="1"/>
  <c r="F89" i="2"/>
  <c r="F575" i="2"/>
  <c r="F88" i="2"/>
  <c r="F574" i="2" s="1"/>
  <c r="F87" i="2"/>
  <c r="F573" i="2"/>
  <c r="F86" i="2"/>
  <c r="F572" i="2" s="1"/>
  <c r="F85" i="2"/>
  <c r="F571" i="2"/>
  <c r="F84" i="2"/>
  <c r="F408" i="2" s="1"/>
  <c r="F83" i="2"/>
  <c r="F569" i="2"/>
  <c r="F81" i="2"/>
  <c r="F567" i="2" s="1"/>
  <c r="F80" i="2"/>
  <c r="F566" i="2"/>
  <c r="F79" i="2"/>
  <c r="F565" i="2" s="1"/>
  <c r="F78" i="2"/>
  <c r="F564" i="2"/>
  <c r="F77" i="2"/>
  <c r="F563" i="2" s="1"/>
  <c r="F76" i="2"/>
  <c r="F562" i="2"/>
  <c r="F75" i="2"/>
  <c r="F399" i="2" s="1"/>
  <c r="F74" i="2"/>
  <c r="F560" i="2"/>
  <c r="F73" i="2"/>
  <c r="F559" i="2" s="1"/>
  <c r="F72" i="2"/>
  <c r="F558" i="2"/>
  <c r="F71" i="2"/>
  <c r="F557" i="2" s="1"/>
  <c r="F70" i="2"/>
  <c r="F556" i="2"/>
  <c r="F69" i="2"/>
  <c r="F555" i="2" s="1"/>
  <c r="F68" i="2"/>
  <c r="F554" i="2"/>
  <c r="F67" i="2"/>
  <c r="F391" i="2" s="1"/>
  <c r="F66" i="2"/>
  <c r="F552" i="2"/>
  <c r="F65" i="2"/>
  <c r="F551" i="2" s="1"/>
  <c r="F64" i="2"/>
  <c r="F550" i="2"/>
  <c r="F63" i="2"/>
  <c r="F549" i="2" s="1"/>
  <c r="F62" i="2"/>
  <c r="F548" i="2"/>
  <c r="F61" i="2"/>
  <c r="F547" i="2" s="1"/>
  <c r="F60" i="2"/>
  <c r="F546" i="2"/>
  <c r="F59" i="2"/>
  <c r="F383" i="2" s="1"/>
  <c r="F58" i="2"/>
  <c r="F544" i="2"/>
  <c r="F57" i="2"/>
  <c r="F543" i="2" s="1"/>
  <c r="F56" i="2"/>
  <c r="F542" i="2"/>
  <c r="F55" i="2"/>
  <c r="F541" i="2" s="1"/>
  <c r="F54" i="2"/>
  <c r="F540" i="2"/>
  <c r="F53" i="2"/>
  <c r="F539" i="2" s="1"/>
  <c r="F52" i="2"/>
  <c r="F538" i="2"/>
  <c r="F51" i="2"/>
  <c r="F375" i="2" s="1"/>
  <c r="F50" i="2"/>
  <c r="F536" i="2"/>
  <c r="F49" i="2"/>
  <c r="F535" i="2" s="1"/>
  <c r="F48" i="2"/>
  <c r="F534" i="2"/>
  <c r="F47" i="2"/>
  <c r="F533" i="2" s="1"/>
  <c r="F46" i="2"/>
  <c r="F532" i="2"/>
  <c r="F45" i="2"/>
  <c r="F531" i="2" s="1"/>
  <c r="F44" i="2"/>
  <c r="F530" i="2"/>
  <c r="F6" i="2"/>
  <c r="F330" i="2" s="1"/>
  <c r="F7" i="2"/>
  <c r="F493" i="2"/>
  <c r="F8" i="2"/>
  <c r="F494" i="2" s="1"/>
  <c r="F9" i="2"/>
  <c r="F495" i="2"/>
  <c r="F10" i="2"/>
  <c r="F496" i="2" s="1"/>
  <c r="F11" i="2"/>
  <c r="B17" i="4" s="1" a="1"/>
  <c r="B17" i="4" s="1"/>
  <c r="F497" i="2"/>
  <c r="F12" i="2"/>
  <c r="F498" i="2" s="1"/>
  <c r="F13" i="2"/>
  <c r="F499" i="2"/>
  <c r="F14" i="2"/>
  <c r="F338" i="2" s="1"/>
  <c r="F15" i="2"/>
  <c r="F501" i="2" s="1"/>
  <c r="F16" i="2"/>
  <c r="F502" i="2" s="1"/>
  <c r="F17" i="2"/>
  <c r="F503" i="2"/>
  <c r="F18" i="2"/>
  <c r="F504" i="2" s="1"/>
  <c r="F19" i="2"/>
  <c r="F20" i="2"/>
  <c r="F506" i="2" s="1"/>
  <c r="F21" i="2"/>
  <c r="F507" i="2"/>
  <c r="F22" i="2"/>
  <c r="F346" i="2" s="1"/>
  <c r="F23" i="2"/>
  <c r="F509" i="2" s="1"/>
  <c r="F24" i="2"/>
  <c r="F510" i="2" s="1"/>
  <c r="F25" i="2"/>
  <c r="F511" i="2"/>
  <c r="F26" i="2"/>
  <c r="F512" i="2" s="1"/>
  <c r="F27" i="2"/>
  <c r="F28" i="2"/>
  <c r="F514" i="2" s="1"/>
  <c r="F29" i="2"/>
  <c r="F515" i="2"/>
  <c r="F30" i="2"/>
  <c r="F354" i="2" s="1"/>
  <c r="F31" i="2"/>
  <c r="F517" i="2" s="1"/>
  <c r="F32" i="2"/>
  <c r="F518" i="2" s="1"/>
  <c r="F33" i="2"/>
  <c r="F519" i="2"/>
  <c r="F34" i="2"/>
  <c r="F520" i="2" s="1"/>
  <c r="F35" i="2"/>
  <c r="F36" i="2"/>
  <c r="F522" i="2" s="1"/>
  <c r="F37" i="2"/>
  <c r="F523" i="2"/>
  <c r="F38" i="2"/>
  <c r="F362" i="2" s="1"/>
  <c r="F39" i="2"/>
  <c r="F525" i="2" s="1"/>
  <c r="F40" i="2"/>
  <c r="F526" i="2" s="1"/>
  <c r="F41" i="2"/>
  <c r="F527" i="2"/>
  <c r="F42" i="2"/>
  <c r="F528" i="2" s="1"/>
  <c r="F5" i="2"/>
  <c r="F483" i="2"/>
  <c r="F482" i="2"/>
  <c r="F480" i="2"/>
  <c r="F479" i="2"/>
  <c r="F478" i="2"/>
  <c r="F477" i="2"/>
  <c r="F476" i="2"/>
  <c r="F475" i="2"/>
  <c r="F474" i="2"/>
  <c r="F472" i="2"/>
  <c r="F471" i="2"/>
  <c r="F470" i="2"/>
  <c r="F469" i="2"/>
  <c r="F468" i="2"/>
  <c r="F467" i="2"/>
  <c r="F466" i="2"/>
  <c r="F464" i="2"/>
  <c r="F463" i="2"/>
  <c r="F462" i="2"/>
  <c r="F461" i="2"/>
  <c r="F460" i="2"/>
  <c r="F459" i="2"/>
  <c r="F458" i="2"/>
  <c r="F456" i="2"/>
  <c r="F455" i="2"/>
  <c r="F454" i="2"/>
  <c r="F453" i="2"/>
  <c r="F452" i="2"/>
  <c r="F451" i="2"/>
  <c r="F450" i="2"/>
  <c r="F448" i="2"/>
  <c r="F447" i="2"/>
  <c r="F446" i="2"/>
  <c r="F444" i="2"/>
  <c r="F443" i="2"/>
  <c r="F442" i="2"/>
  <c r="F441" i="2"/>
  <c r="F439" i="2"/>
  <c r="F438" i="2"/>
  <c r="F437" i="2"/>
  <c r="F436" i="2"/>
  <c r="F435" i="2"/>
  <c r="F434" i="2"/>
  <c r="F433" i="2"/>
  <c r="F431" i="2"/>
  <c r="F430" i="2"/>
  <c r="F429" i="2"/>
  <c r="F428" i="2"/>
  <c r="F427" i="2"/>
  <c r="F426" i="2"/>
  <c r="F425" i="2"/>
  <c r="F423" i="2"/>
  <c r="F422" i="2"/>
  <c r="F421" i="2"/>
  <c r="F420" i="2"/>
  <c r="F419" i="2"/>
  <c r="F418" i="2"/>
  <c r="F417" i="2"/>
  <c r="F415" i="2"/>
  <c r="F414" i="2"/>
  <c r="F413" i="2"/>
  <c r="F412" i="2"/>
  <c r="F411" i="2"/>
  <c r="F410" i="2"/>
  <c r="F409" i="2"/>
  <c r="F407" i="2"/>
  <c r="F405" i="2"/>
  <c r="F404" i="2"/>
  <c r="F403" i="2"/>
  <c r="F402" i="2"/>
  <c r="F401" i="2"/>
  <c r="F400" i="2"/>
  <c r="F398" i="2"/>
  <c r="F397" i="2"/>
  <c r="F396" i="2"/>
  <c r="F395" i="2"/>
  <c r="F394" i="2"/>
  <c r="F393" i="2"/>
  <c r="F392" i="2"/>
  <c r="F390" i="2"/>
  <c r="F389" i="2"/>
  <c r="F388" i="2"/>
  <c r="F387" i="2"/>
  <c r="F386" i="2"/>
  <c r="F385" i="2"/>
  <c r="F384" i="2"/>
  <c r="F382" i="2"/>
  <c r="F381" i="2"/>
  <c r="F380" i="2"/>
  <c r="F379" i="2"/>
  <c r="F378" i="2"/>
  <c r="F377" i="2"/>
  <c r="F376" i="2"/>
  <c r="F374" i="2"/>
  <c r="F373" i="2"/>
  <c r="F372" i="2"/>
  <c r="F371" i="2"/>
  <c r="F370" i="2"/>
  <c r="F369" i="2"/>
  <c r="F368" i="2"/>
  <c r="F331" i="2"/>
  <c r="F332" i="2"/>
  <c r="F333" i="2"/>
  <c r="F334" i="2"/>
  <c r="F335" i="2"/>
  <c r="F336" i="2"/>
  <c r="F337" i="2"/>
  <c r="F339" i="2"/>
  <c r="F340" i="2"/>
  <c r="F341" i="2"/>
  <c r="F342" i="2"/>
  <c r="F344" i="2"/>
  <c r="F345" i="2"/>
  <c r="F347" i="2"/>
  <c r="F348" i="2"/>
  <c r="F349" i="2"/>
  <c r="F350" i="2"/>
  <c r="F352" i="2"/>
  <c r="F353" i="2"/>
  <c r="F356" i="2"/>
  <c r="F357" i="2"/>
  <c r="F358" i="2"/>
  <c r="F360" i="2"/>
  <c r="F361" i="2"/>
  <c r="F364" i="2"/>
  <c r="F365" i="2"/>
  <c r="F366" i="2"/>
  <c r="F321" i="2"/>
  <c r="F320" i="2"/>
  <c r="F318" i="2"/>
  <c r="F317" i="2"/>
  <c r="F316" i="2"/>
  <c r="F315" i="2"/>
  <c r="F314" i="2"/>
  <c r="F313" i="2"/>
  <c r="F312" i="2"/>
  <c r="F310" i="2"/>
  <c r="F309" i="2"/>
  <c r="F308" i="2"/>
  <c r="F307" i="2"/>
  <c r="F306" i="2"/>
  <c r="F305" i="2"/>
  <c r="F304" i="2"/>
  <c r="F302" i="2"/>
  <c r="F301" i="2"/>
  <c r="F300" i="2"/>
  <c r="F299" i="2"/>
  <c r="F298" i="2"/>
  <c r="F297" i="2"/>
  <c r="F296" i="2"/>
  <c r="F294" i="2"/>
  <c r="F293" i="2"/>
  <c r="F292" i="2"/>
  <c r="F291" i="2"/>
  <c r="F290" i="2"/>
  <c r="F289" i="2"/>
  <c r="F288" i="2"/>
  <c r="F286" i="2"/>
  <c r="F285" i="2"/>
  <c r="F284" i="2"/>
  <c r="F282" i="2"/>
  <c r="F281" i="2"/>
  <c r="F280" i="2"/>
  <c r="F279" i="2"/>
  <c r="F277" i="2"/>
  <c r="F276" i="2"/>
  <c r="F275" i="2"/>
  <c r="F274" i="2"/>
  <c r="F273" i="2"/>
  <c r="F272" i="2"/>
  <c r="F271" i="2"/>
  <c r="F269" i="2"/>
  <c r="F268" i="2"/>
  <c r="F267" i="2"/>
  <c r="F266" i="2"/>
  <c r="F265" i="2"/>
  <c r="F264" i="2"/>
  <c r="F263" i="2"/>
  <c r="F261" i="2"/>
  <c r="F260" i="2"/>
  <c r="F259" i="2"/>
  <c r="F258" i="2"/>
  <c r="F257" i="2"/>
  <c r="F256" i="2"/>
  <c r="F255" i="2"/>
  <c r="F253" i="2"/>
  <c r="F252" i="2"/>
  <c r="F251" i="2"/>
  <c r="F250" i="2"/>
  <c r="F249" i="2"/>
  <c r="F248" i="2"/>
  <c r="F247" i="2"/>
  <c r="F245" i="2"/>
  <c r="F243" i="2"/>
  <c r="F242" i="2"/>
  <c r="F241" i="2"/>
  <c r="F240" i="2"/>
  <c r="F239" i="2"/>
  <c r="F238" i="2"/>
  <c r="F236" i="2"/>
  <c r="F235" i="2"/>
  <c r="F234" i="2"/>
  <c r="F233" i="2"/>
  <c r="F232" i="2"/>
  <c r="F231" i="2"/>
  <c r="F230" i="2"/>
  <c r="F228" i="2"/>
  <c r="F227" i="2"/>
  <c r="F226" i="2"/>
  <c r="F225" i="2"/>
  <c r="F224" i="2"/>
  <c r="F223" i="2"/>
  <c r="F222" i="2"/>
  <c r="F220" i="2"/>
  <c r="F219" i="2"/>
  <c r="F218" i="2"/>
  <c r="F217" i="2"/>
  <c r="F216" i="2"/>
  <c r="F215" i="2"/>
  <c r="F214" i="2"/>
  <c r="F212" i="2"/>
  <c r="F211" i="2"/>
  <c r="F210" i="2"/>
  <c r="F209" i="2"/>
  <c r="F208" i="2"/>
  <c r="F207" i="2"/>
  <c r="F206" i="2"/>
  <c r="F169" i="2"/>
  <c r="F170" i="2"/>
  <c r="F171" i="2"/>
  <c r="F172" i="2"/>
  <c r="F173" i="2"/>
  <c r="F174" i="2"/>
  <c r="F175" i="2"/>
  <c r="F177" i="2"/>
  <c r="F178" i="2"/>
  <c r="F179" i="2"/>
  <c r="F180" i="2"/>
  <c r="F182" i="2"/>
  <c r="F183" i="2"/>
  <c r="F185" i="2"/>
  <c r="F186" i="2"/>
  <c r="F187" i="2"/>
  <c r="F188" i="2"/>
  <c r="F190" i="2"/>
  <c r="F191" i="2"/>
  <c r="F193" i="2"/>
  <c r="F194" i="2"/>
  <c r="F195" i="2"/>
  <c r="F196" i="2"/>
  <c r="F198" i="2"/>
  <c r="F199" i="2"/>
  <c r="F201" i="2"/>
  <c r="F202" i="2"/>
  <c r="F203" i="2"/>
  <c r="F204" i="2"/>
  <c r="T83" i="1"/>
  <c r="T161" i="1" s="1"/>
  <c r="T323" i="1" s="1"/>
  <c r="T485" i="1" s="1"/>
  <c r="S83" i="1"/>
  <c r="S161" i="1" s="1"/>
  <c r="S323" i="1" s="1"/>
  <c r="S485" i="1" s="1"/>
  <c r="S647" i="1" s="1"/>
  <c r="S809" i="1" s="1"/>
  <c r="R83" i="1"/>
  <c r="R161" i="1" s="1"/>
  <c r="R323" i="1" s="1"/>
  <c r="R485" i="1" s="1"/>
  <c r="R647" i="1" s="1"/>
  <c r="Q83" i="1"/>
  <c r="Q161" i="1" s="1"/>
  <c r="Q323" i="1"/>
  <c r="Q485" i="1" s="1"/>
  <c r="Q647" i="1" s="1"/>
  <c r="Q809" i="1" s="1"/>
  <c r="P83" i="1"/>
  <c r="P161" i="1" s="1"/>
  <c r="P323" i="1" s="1"/>
  <c r="P485" i="1" s="1"/>
  <c r="P647" i="1" s="1"/>
  <c r="P809" i="1" s="1"/>
  <c r="O83" i="1"/>
  <c r="O161" i="1" s="1"/>
  <c r="O323" i="1" s="1"/>
  <c r="O485" i="1" s="1"/>
  <c r="O647" i="1" s="1"/>
  <c r="O809" i="1" s="1"/>
  <c r="N83" i="1"/>
  <c r="N161" i="1" s="1"/>
  <c r="N323" i="1" s="1"/>
  <c r="N485" i="1" s="1"/>
  <c r="N647" i="1" s="1"/>
  <c r="N809" i="1" s="1"/>
  <c r="L647" i="1"/>
  <c r="T82" i="1"/>
  <c r="T160" i="1" s="1"/>
  <c r="T322" i="1" s="1"/>
  <c r="T484" i="1" s="1"/>
  <c r="T646" i="1" s="1"/>
  <c r="S82" i="1"/>
  <c r="S160" i="1" s="1"/>
  <c r="S322" i="1" s="1"/>
  <c r="S484" i="1" s="1"/>
  <c r="S646" i="1" s="1"/>
  <c r="S808" i="1" s="1"/>
  <c r="R82" i="1"/>
  <c r="R160" i="1" s="1"/>
  <c r="R322" i="1" s="1"/>
  <c r="R484" i="1" s="1"/>
  <c r="Q82" i="1"/>
  <c r="Q160" i="1"/>
  <c r="Q322" i="1" s="1"/>
  <c r="Q484" i="1" s="1"/>
  <c r="Q646" i="1" s="1"/>
  <c r="Q808" i="1" s="1"/>
  <c r="P82" i="1"/>
  <c r="P160" i="1" s="1"/>
  <c r="P322" i="1" s="1"/>
  <c r="P484" i="1" s="1"/>
  <c r="P646" i="1" s="1"/>
  <c r="P808" i="1" s="1"/>
  <c r="O82" i="1"/>
  <c r="O160" i="1" s="1"/>
  <c r="O322" i="1" s="1"/>
  <c r="N82" i="1"/>
  <c r="N160" i="1" s="1"/>
  <c r="N322" i="1" s="1"/>
  <c r="N484" i="1" s="1"/>
  <c r="N646" i="1" s="1"/>
  <c r="N808" i="1" s="1"/>
  <c r="L646" i="1"/>
  <c r="T81" i="1"/>
  <c r="T159" i="1" s="1"/>
  <c r="T321" i="1" s="1"/>
  <c r="T483" i="1" s="1"/>
  <c r="S81" i="1"/>
  <c r="S159" i="1" s="1"/>
  <c r="S321" i="1" s="1"/>
  <c r="S483" i="1" s="1"/>
  <c r="S645" i="1" s="1"/>
  <c r="S807" i="1" s="1"/>
  <c r="R81" i="1"/>
  <c r="R159" i="1" s="1"/>
  <c r="R321" i="1" s="1"/>
  <c r="R483" i="1" s="1"/>
  <c r="R645" i="1" s="1"/>
  <c r="Q81" i="1"/>
  <c r="Q159" i="1"/>
  <c r="Q321" i="1" s="1"/>
  <c r="Q483" i="1" s="1"/>
  <c r="Q645" i="1" s="1"/>
  <c r="Q807" i="1" s="1"/>
  <c r="P81" i="1"/>
  <c r="P159" i="1" s="1"/>
  <c r="P321" i="1" s="1"/>
  <c r="P483" i="1" s="1"/>
  <c r="P645" i="1" s="1"/>
  <c r="P807" i="1" s="1"/>
  <c r="O81" i="1"/>
  <c r="O159" i="1" s="1"/>
  <c r="O321" i="1" s="1"/>
  <c r="O483" i="1" s="1"/>
  <c r="O645" i="1" s="1"/>
  <c r="O807" i="1" s="1"/>
  <c r="N81" i="1"/>
  <c r="N159" i="1" s="1"/>
  <c r="N321" i="1" s="1"/>
  <c r="N483" i="1" s="1"/>
  <c r="N645" i="1" s="1"/>
  <c r="N807" i="1" s="1"/>
  <c r="L645" i="1"/>
  <c r="T80" i="1"/>
  <c r="T158" i="1" s="1"/>
  <c r="T320" i="1" s="1"/>
  <c r="T482" i="1" s="1"/>
  <c r="T644" i="1" s="1"/>
  <c r="S80" i="1"/>
  <c r="S158" i="1" s="1"/>
  <c r="S320" i="1" s="1"/>
  <c r="S482" i="1" s="1"/>
  <c r="S644" i="1" s="1"/>
  <c r="S806" i="1" s="1"/>
  <c r="R80" i="1"/>
  <c r="R158" i="1" s="1"/>
  <c r="R320" i="1" s="1"/>
  <c r="R482" i="1" s="1"/>
  <c r="R644" i="1" s="1"/>
  <c r="Q80" i="1"/>
  <c r="Q158" i="1"/>
  <c r="Q320" i="1" s="1"/>
  <c r="P80" i="1"/>
  <c r="P158" i="1" s="1"/>
  <c r="P320" i="1" s="1"/>
  <c r="P482" i="1" s="1"/>
  <c r="P644" i="1" s="1"/>
  <c r="P806" i="1" s="1"/>
  <c r="O80" i="1"/>
  <c r="O158" i="1" s="1"/>
  <c r="O320" i="1" s="1"/>
  <c r="O482" i="1" s="1"/>
  <c r="O644" i="1" s="1"/>
  <c r="O806" i="1" s="1"/>
  <c r="N80" i="1"/>
  <c r="N158" i="1" s="1"/>
  <c r="N320" i="1" s="1"/>
  <c r="N482" i="1" s="1"/>
  <c r="N644" i="1" s="1"/>
  <c r="N806" i="1" s="1"/>
  <c r="L644" i="1"/>
  <c r="T79" i="1"/>
  <c r="T157" i="1" s="1"/>
  <c r="T319" i="1" s="1"/>
  <c r="T481" i="1" s="1"/>
  <c r="T643" i="1" s="1"/>
  <c r="S79" i="1"/>
  <c r="S157" i="1" s="1"/>
  <c r="S319" i="1" s="1"/>
  <c r="S481" i="1" s="1"/>
  <c r="S643" i="1" s="1"/>
  <c r="S805" i="1" s="1"/>
  <c r="R79" i="1"/>
  <c r="R157" i="1" s="1"/>
  <c r="R319" i="1" s="1"/>
  <c r="R481" i="1" s="1"/>
  <c r="R643" i="1" s="1"/>
  <c r="Q79" i="1"/>
  <c r="Q157" i="1" s="1"/>
  <c r="Q319" i="1" s="1"/>
  <c r="P79" i="1"/>
  <c r="P157" i="1" s="1"/>
  <c r="P319" i="1" s="1"/>
  <c r="P481" i="1" s="1"/>
  <c r="P643" i="1" s="1"/>
  <c r="P805" i="1" s="1"/>
  <c r="O79" i="1"/>
  <c r="O157" i="1" s="1"/>
  <c r="O319" i="1" s="1"/>
  <c r="O481" i="1" s="1"/>
  <c r="O643" i="1" s="1"/>
  <c r="O805" i="1" s="1"/>
  <c r="N79" i="1"/>
  <c r="N157" i="1" s="1"/>
  <c r="N319" i="1" s="1"/>
  <c r="N481" i="1" s="1"/>
  <c r="N643" i="1" s="1"/>
  <c r="N805" i="1" s="1"/>
  <c r="L643" i="1"/>
  <c r="T78" i="1"/>
  <c r="T156" i="1"/>
  <c r="T318" i="1" s="1"/>
  <c r="T480" i="1" s="1"/>
  <c r="T642" i="1" s="1"/>
  <c r="S78" i="1"/>
  <c r="S156" i="1" s="1"/>
  <c r="S318" i="1" s="1"/>
  <c r="S480" i="1" s="1"/>
  <c r="S642" i="1" s="1"/>
  <c r="S804" i="1" s="1"/>
  <c r="R78" i="1"/>
  <c r="R156" i="1" s="1"/>
  <c r="R318" i="1" s="1"/>
  <c r="R480" i="1" s="1"/>
  <c r="R642" i="1" s="1"/>
  <c r="Q78" i="1"/>
  <c r="Q156" i="1" s="1"/>
  <c r="Q318" i="1" s="1"/>
  <c r="P78" i="1"/>
  <c r="P156" i="1" s="1"/>
  <c r="P318" i="1" s="1"/>
  <c r="P480" i="1" s="1"/>
  <c r="P642" i="1" s="1"/>
  <c r="P804" i="1" s="1"/>
  <c r="O78" i="1"/>
  <c r="O156" i="1" s="1"/>
  <c r="O318" i="1" s="1"/>
  <c r="O480" i="1" s="1"/>
  <c r="O642" i="1" s="1"/>
  <c r="O804" i="1" s="1"/>
  <c r="N78" i="1"/>
  <c r="N156" i="1" s="1"/>
  <c r="N318" i="1" s="1"/>
  <c r="N480" i="1" s="1"/>
  <c r="N642" i="1" s="1"/>
  <c r="N804" i="1" s="1"/>
  <c r="L642" i="1"/>
  <c r="T77" i="1"/>
  <c r="T155" i="1"/>
  <c r="T317" i="1" s="1"/>
  <c r="S77" i="1"/>
  <c r="S155" i="1" s="1"/>
  <c r="S317" i="1" s="1"/>
  <c r="S479" i="1" s="1"/>
  <c r="S641" i="1" s="1"/>
  <c r="S803" i="1" s="1"/>
  <c r="R77" i="1"/>
  <c r="R155" i="1" s="1"/>
  <c r="R317" i="1" s="1"/>
  <c r="R479" i="1" s="1"/>
  <c r="R641" i="1" s="1"/>
  <c r="Q77" i="1"/>
  <c r="Q155" i="1" s="1"/>
  <c r="Q317" i="1" s="1"/>
  <c r="Q479" i="1" s="1"/>
  <c r="Q641" i="1" s="1"/>
  <c r="Q803" i="1" s="1"/>
  <c r="P77" i="1"/>
  <c r="P155" i="1" s="1"/>
  <c r="P317" i="1" s="1"/>
  <c r="P479" i="1" s="1"/>
  <c r="P641" i="1" s="1"/>
  <c r="P803" i="1" s="1"/>
  <c r="O77" i="1"/>
  <c r="O155" i="1" s="1"/>
  <c r="O317" i="1" s="1"/>
  <c r="O479" i="1" s="1"/>
  <c r="O641" i="1" s="1"/>
  <c r="O803" i="1" s="1"/>
  <c r="N77" i="1"/>
  <c r="N155" i="1" s="1"/>
  <c r="N317" i="1" s="1"/>
  <c r="N479" i="1" s="1"/>
  <c r="N641" i="1" s="1"/>
  <c r="N803" i="1" s="1"/>
  <c r="L641" i="1"/>
  <c r="T76" i="1"/>
  <c r="T154" i="1"/>
  <c r="T316" i="1" s="1"/>
  <c r="T478" i="1" s="1"/>
  <c r="T640" i="1" s="1"/>
  <c r="S76" i="1"/>
  <c r="S154" i="1" s="1"/>
  <c r="S316" i="1" s="1"/>
  <c r="S478" i="1" s="1"/>
  <c r="S640" i="1" s="1"/>
  <c r="S802" i="1" s="1"/>
  <c r="R76" i="1"/>
  <c r="R154" i="1" s="1"/>
  <c r="R316" i="1" s="1"/>
  <c r="R478" i="1" s="1"/>
  <c r="R640" i="1" s="1"/>
  <c r="Q76" i="1"/>
  <c r="Q154" i="1" s="1"/>
  <c r="Q316" i="1"/>
  <c r="Q478" i="1" s="1"/>
  <c r="Q640" i="1" s="1"/>
  <c r="Q802" i="1" s="1"/>
  <c r="P76" i="1"/>
  <c r="P154" i="1" s="1"/>
  <c r="P316" i="1" s="1"/>
  <c r="P478" i="1" s="1"/>
  <c r="P640" i="1" s="1"/>
  <c r="P802" i="1" s="1"/>
  <c r="O76" i="1"/>
  <c r="O154" i="1" s="1"/>
  <c r="O316" i="1" s="1"/>
  <c r="O478" i="1" s="1"/>
  <c r="O640" i="1" s="1"/>
  <c r="O802" i="1" s="1"/>
  <c r="N76" i="1"/>
  <c r="N154" i="1" s="1"/>
  <c r="N316" i="1" s="1"/>
  <c r="L640" i="1"/>
  <c r="T75" i="1"/>
  <c r="T153" i="1" s="1"/>
  <c r="T315" i="1" s="1"/>
  <c r="T477" i="1" s="1"/>
  <c r="T639" i="1" s="1"/>
  <c r="S75" i="1"/>
  <c r="S153" i="1" s="1"/>
  <c r="S315" i="1" s="1"/>
  <c r="S477" i="1" s="1"/>
  <c r="S639" i="1" s="1"/>
  <c r="S801" i="1" s="1"/>
  <c r="R75" i="1"/>
  <c r="R153" i="1" s="1"/>
  <c r="R315" i="1" s="1"/>
  <c r="R477" i="1" s="1"/>
  <c r="R639" i="1" s="1"/>
  <c r="Q75" i="1"/>
  <c r="Q153" i="1" s="1"/>
  <c r="Q315" i="1"/>
  <c r="Q477" i="1" s="1"/>
  <c r="Q639" i="1" s="1"/>
  <c r="Q801" i="1" s="1"/>
  <c r="P75" i="1"/>
  <c r="P153" i="1" s="1"/>
  <c r="P315" i="1" s="1"/>
  <c r="P477" i="1" s="1"/>
  <c r="P639" i="1" s="1"/>
  <c r="P801" i="1" s="1"/>
  <c r="O75" i="1"/>
  <c r="O153" i="1" s="1"/>
  <c r="O315" i="1" s="1"/>
  <c r="O477" i="1" s="1"/>
  <c r="O639" i="1" s="1"/>
  <c r="O801" i="1" s="1"/>
  <c r="N75" i="1"/>
  <c r="N153" i="1" s="1"/>
  <c r="N315" i="1" s="1"/>
  <c r="N477" i="1" s="1"/>
  <c r="N639" i="1" s="1"/>
  <c r="N801" i="1" s="1"/>
  <c r="L639" i="1"/>
  <c r="T74" i="1"/>
  <c r="T152" i="1" s="1"/>
  <c r="T314" i="1" s="1"/>
  <c r="S74" i="1"/>
  <c r="S152" i="1" s="1"/>
  <c r="S314" i="1" s="1"/>
  <c r="S476" i="1" s="1"/>
  <c r="S638" i="1" s="1"/>
  <c r="S800" i="1" s="1"/>
  <c r="R74" i="1"/>
  <c r="R152" i="1" s="1"/>
  <c r="R314" i="1" s="1"/>
  <c r="R476" i="1" s="1"/>
  <c r="R638" i="1" s="1"/>
  <c r="Q74" i="1"/>
  <c r="Q152" i="1"/>
  <c r="Q314" i="1" s="1"/>
  <c r="P74" i="1"/>
  <c r="P152" i="1" s="1"/>
  <c r="P314" i="1" s="1"/>
  <c r="P476" i="1" s="1"/>
  <c r="P638" i="1" s="1"/>
  <c r="P800" i="1" s="1"/>
  <c r="O74" i="1"/>
  <c r="O152" i="1" s="1"/>
  <c r="O314" i="1" s="1"/>
  <c r="O476" i="1" s="1"/>
  <c r="O638" i="1" s="1"/>
  <c r="O800" i="1" s="1"/>
  <c r="N74" i="1"/>
  <c r="N152" i="1" s="1"/>
  <c r="N314" i="1" s="1"/>
  <c r="N476" i="1" s="1"/>
  <c r="N638" i="1" s="1"/>
  <c r="L638" i="1"/>
  <c r="T73" i="1"/>
  <c r="T151" i="1" s="1"/>
  <c r="T313" i="1" s="1"/>
  <c r="T475" i="1" s="1"/>
  <c r="T637" i="1" s="1"/>
  <c r="S73" i="1"/>
  <c r="S151" i="1"/>
  <c r="S313" i="1" s="1"/>
  <c r="S475" i="1" s="1"/>
  <c r="S637" i="1" s="1"/>
  <c r="S799" i="1" s="1"/>
  <c r="R73" i="1"/>
  <c r="R151" i="1" s="1"/>
  <c r="R313" i="1" s="1"/>
  <c r="Q73" i="1"/>
  <c r="Q151" i="1"/>
  <c r="Q313" i="1" s="1"/>
  <c r="Q475" i="1" s="1"/>
  <c r="Q637" i="1" s="1"/>
  <c r="Q799" i="1" s="1"/>
  <c r="P73" i="1"/>
  <c r="P151" i="1" s="1"/>
  <c r="P313" i="1" s="1"/>
  <c r="P475" i="1" s="1"/>
  <c r="P637" i="1" s="1"/>
  <c r="O73" i="1"/>
  <c r="O151" i="1"/>
  <c r="O313" i="1" s="1"/>
  <c r="O475" i="1" s="1"/>
  <c r="O637" i="1" s="1"/>
  <c r="O799" i="1" s="1"/>
  <c r="N73" i="1"/>
  <c r="N151" i="1" s="1"/>
  <c r="N313" i="1" s="1"/>
  <c r="N475" i="1" s="1"/>
  <c r="N637" i="1" s="1"/>
  <c r="N799" i="1" s="1"/>
  <c r="L637" i="1"/>
  <c r="T72" i="1"/>
  <c r="T150" i="1"/>
  <c r="T312" i="1" s="1"/>
  <c r="T474" i="1" s="1"/>
  <c r="T636" i="1" s="1"/>
  <c r="S72" i="1"/>
  <c r="S150" i="1" s="1"/>
  <c r="S312" i="1" s="1"/>
  <c r="S474" i="1" s="1"/>
  <c r="S636" i="1" s="1"/>
  <c r="S798" i="1" s="1"/>
  <c r="R72" i="1"/>
  <c r="R150" i="1" s="1"/>
  <c r="R312" i="1" s="1"/>
  <c r="R474" i="1" s="1"/>
  <c r="R636" i="1"/>
  <c r="Q72" i="1"/>
  <c r="Q150" i="1" s="1"/>
  <c r="Q312" i="1" s="1"/>
  <c r="Q474" i="1" s="1"/>
  <c r="Q636" i="1" s="1"/>
  <c r="Q798" i="1" s="1"/>
  <c r="P72" i="1"/>
  <c r="P150" i="1" s="1"/>
  <c r="P312" i="1" s="1"/>
  <c r="P474" i="1" s="1"/>
  <c r="P636" i="1" s="1"/>
  <c r="P798" i="1" s="1"/>
  <c r="O72" i="1"/>
  <c r="O150" i="1" s="1"/>
  <c r="O312" i="1" s="1"/>
  <c r="N72" i="1"/>
  <c r="N150" i="1" s="1"/>
  <c r="N312" i="1" s="1"/>
  <c r="N474" i="1" s="1"/>
  <c r="N636" i="1"/>
  <c r="N798" i="1" s="1"/>
  <c r="L636" i="1"/>
  <c r="T71" i="1"/>
  <c r="T149" i="1"/>
  <c r="T311" i="1" s="1"/>
  <c r="T473" i="1" s="1"/>
  <c r="T635" i="1" s="1"/>
  <c r="S71" i="1"/>
  <c r="S149" i="1"/>
  <c r="S311" i="1" s="1"/>
  <c r="S473" i="1" s="1"/>
  <c r="S635" i="1" s="1"/>
  <c r="S797" i="1" s="1"/>
  <c r="R71" i="1"/>
  <c r="R149" i="1" s="1"/>
  <c r="R311" i="1" s="1"/>
  <c r="R473" i="1" s="1"/>
  <c r="R635" i="1" s="1"/>
  <c r="Q71" i="1"/>
  <c r="Q149" i="1"/>
  <c r="Q311" i="1" s="1"/>
  <c r="Q473" i="1" s="1"/>
  <c r="Q635" i="1" s="1"/>
  <c r="Q797" i="1" s="1"/>
  <c r="P71" i="1"/>
  <c r="P149" i="1" s="1"/>
  <c r="P311" i="1" s="1"/>
  <c r="P473" i="1" s="1"/>
  <c r="P635" i="1" s="1"/>
  <c r="P797" i="1" s="1"/>
  <c r="O71" i="1"/>
  <c r="O149" i="1" s="1"/>
  <c r="O311" i="1" s="1"/>
  <c r="O473" i="1" s="1"/>
  <c r="O635" i="1" s="1"/>
  <c r="O797" i="1" s="1"/>
  <c r="N71" i="1"/>
  <c r="N149" i="1" s="1"/>
  <c r="N311" i="1" s="1"/>
  <c r="N473" i="1" s="1"/>
  <c r="N635" i="1" s="1"/>
  <c r="N797" i="1" s="1"/>
  <c r="L635" i="1"/>
  <c r="T70" i="1"/>
  <c r="T148" i="1"/>
  <c r="T310" i="1" s="1"/>
  <c r="T472" i="1" s="1"/>
  <c r="S70" i="1"/>
  <c r="S148" i="1"/>
  <c r="S310" i="1" s="1"/>
  <c r="S472" i="1" s="1"/>
  <c r="S634" i="1" s="1"/>
  <c r="S796" i="1" s="1"/>
  <c r="R70" i="1"/>
  <c r="R148" i="1" s="1"/>
  <c r="R310" i="1" s="1"/>
  <c r="R472" i="1" s="1"/>
  <c r="R634" i="1" s="1"/>
  <c r="Q70" i="1"/>
  <c r="Q148" i="1" s="1"/>
  <c r="Q310" i="1" s="1"/>
  <c r="Q472" i="1" s="1"/>
  <c r="Q634" i="1" s="1"/>
  <c r="Q796" i="1" s="1"/>
  <c r="P70" i="1"/>
  <c r="P148" i="1" s="1"/>
  <c r="P310" i="1" s="1"/>
  <c r="P472" i="1" s="1"/>
  <c r="P634" i="1" s="1"/>
  <c r="P796" i="1" s="1"/>
  <c r="O70" i="1"/>
  <c r="O148" i="1" s="1"/>
  <c r="O310" i="1" s="1"/>
  <c r="O472" i="1" s="1"/>
  <c r="O634" i="1" s="1"/>
  <c r="O796" i="1" s="1"/>
  <c r="N70" i="1"/>
  <c r="N148" i="1" s="1"/>
  <c r="N310" i="1" s="1"/>
  <c r="N472" i="1" s="1"/>
  <c r="N634" i="1" s="1"/>
  <c r="N796" i="1" s="1"/>
  <c r="L634" i="1"/>
  <c r="T69" i="1"/>
  <c r="T147" i="1" s="1"/>
  <c r="T309" i="1" s="1"/>
  <c r="T471" i="1" s="1"/>
  <c r="T633" i="1" s="1"/>
  <c r="S69" i="1"/>
  <c r="S147" i="1" s="1"/>
  <c r="S309" i="1" s="1"/>
  <c r="S471" i="1" s="1"/>
  <c r="S633" i="1" s="1"/>
  <c r="S795" i="1" s="1"/>
  <c r="R69" i="1"/>
  <c r="R147" i="1" s="1"/>
  <c r="R309" i="1" s="1"/>
  <c r="R471" i="1" s="1"/>
  <c r="R633" i="1"/>
  <c r="Q69" i="1"/>
  <c r="Q147" i="1"/>
  <c r="Q309" i="1" s="1"/>
  <c r="Q471" i="1" s="1"/>
  <c r="Q633" i="1" s="1"/>
  <c r="Q795" i="1" s="1"/>
  <c r="P69" i="1"/>
  <c r="P147" i="1" s="1"/>
  <c r="P309" i="1" s="1"/>
  <c r="P471" i="1" s="1"/>
  <c r="P633" i="1" s="1"/>
  <c r="O69" i="1"/>
  <c r="O147" i="1" s="1"/>
  <c r="O309" i="1" s="1"/>
  <c r="O471" i="1" s="1"/>
  <c r="N69" i="1"/>
  <c r="N147" i="1" s="1"/>
  <c r="N309" i="1" s="1"/>
  <c r="N471" i="1" s="1"/>
  <c r="N633" i="1" s="1"/>
  <c r="N795" i="1" s="1"/>
  <c r="L633" i="1"/>
  <c r="T68" i="1"/>
  <c r="T146" i="1"/>
  <c r="T308" i="1" s="1"/>
  <c r="T470" i="1" s="1"/>
  <c r="T632" i="1" s="1"/>
  <c r="S68" i="1"/>
  <c r="S146" i="1"/>
  <c r="S308" i="1" s="1"/>
  <c r="S470" i="1" s="1"/>
  <c r="R68" i="1"/>
  <c r="R146" i="1" s="1"/>
  <c r="R308" i="1" s="1"/>
  <c r="R470" i="1" s="1"/>
  <c r="R632" i="1" s="1"/>
  <c r="Q68" i="1"/>
  <c r="Q146" i="1" s="1"/>
  <c r="Q308" i="1" s="1"/>
  <c r="Q470" i="1" s="1"/>
  <c r="Q632" i="1" s="1"/>
  <c r="P68" i="1"/>
  <c r="P146" i="1" s="1"/>
  <c r="P308" i="1" s="1"/>
  <c r="P470" i="1" s="1"/>
  <c r="P632" i="1" s="1"/>
  <c r="P794" i="1" s="1"/>
  <c r="O68" i="1"/>
  <c r="O146" i="1"/>
  <c r="O308" i="1" s="1"/>
  <c r="O470" i="1" s="1"/>
  <c r="O632" i="1" s="1"/>
  <c r="O794" i="1" s="1"/>
  <c r="N68" i="1"/>
  <c r="N146" i="1" s="1"/>
  <c r="N308" i="1" s="1"/>
  <c r="N470" i="1" s="1"/>
  <c r="N632" i="1" s="1"/>
  <c r="N794" i="1" s="1"/>
  <c r="L632" i="1"/>
  <c r="T67" i="1"/>
  <c r="T145" i="1"/>
  <c r="T307" i="1" s="1"/>
  <c r="T469" i="1" s="1"/>
  <c r="T631" i="1" s="1"/>
  <c r="S67" i="1"/>
  <c r="S145" i="1"/>
  <c r="S307" i="1" s="1"/>
  <c r="S469" i="1" s="1"/>
  <c r="S631" i="1" s="1"/>
  <c r="S793" i="1" s="1"/>
  <c r="R67" i="1"/>
  <c r="R145" i="1" s="1"/>
  <c r="R307" i="1" s="1"/>
  <c r="R469" i="1" s="1"/>
  <c r="R631" i="1" s="1"/>
  <c r="Q67" i="1"/>
  <c r="Q145" i="1" s="1"/>
  <c r="Q307" i="1" s="1"/>
  <c r="Q469" i="1" s="1"/>
  <c r="Q631" i="1" s="1"/>
  <c r="Q793" i="1" s="1"/>
  <c r="P67" i="1"/>
  <c r="P145" i="1" s="1"/>
  <c r="P307" i="1" s="1"/>
  <c r="P469" i="1" s="1"/>
  <c r="P631" i="1" s="1"/>
  <c r="P793" i="1" s="1"/>
  <c r="O67" i="1"/>
  <c r="O145" i="1" s="1"/>
  <c r="O307" i="1" s="1"/>
  <c r="O469" i="1" s="1"/>
  <c r="O631" i="1" s="1"/>
  <c r="O793" i="1" s="1"/>
  <c r="N67" i="1"/>
  <c r="N145" i="1" s="1"/>
  <c r="N307" i="1" s="1"/>
  <c r="N469" i="1" s="1"/>
  <c r="N631" i="1"/>
  <c r="N793" i="1" s="1"/>
  <c r="L631" i="1"/>
  <c r="T66" i="1"/>
  <c r="T144" i="1"/>
  <c r="T306" i="1" s="1"/>
  <c r="T468" i="1" s="1"/>
  <c r="T630" i="1" s="1"/>
  <c r="S66" i="1"/>
  <c r="S144" i="1"/>
  <c r="S306" i="1" s="1"/>
  <c r="S468" i="1" s="1"/>
  <c r="S630" i="1" s="1"/>
  <c r="S792" i="1" s="1"/>
  <c r="R66" i="1"/>
  <c r="R144" i="1" s="1"/>
  <c r="R306" i="1" s="1"/>
  <c r="R468" i="1" s="1"/>
  <c r="R630" i="1" s="1"/>
  <c r="Q66" i="1"/>
  <c r="Q144" i="1"/>
  <c r="Q306" i="1" s="1"/>
  <c r="Q468" i="1" s="1"/>
  <c r="P66" i="1"/>
  <c r="P144" i="1" s="1"/>
  <c r="P306" i="1" s="1"/>
  <c r="P468" i="1" s="1"/>
  <c r="P630" i="1" s="1"/>
  <c r="P792" i="1" s="1"/>
  <c r="O66" i="1"/>
  <c r="O144" i="1" s="1"/>
  <c r="O306" i="1" s="1"/>
  <c r="O468" i="1" s="1"/>
  <c r="O630" i="1" s="1"/>
  <c r="O792" i="1" s="1"/>
  <c r="N66" i="1"/>
  <c r="N144" i="1" s="1"/>
  <c r="N306" i="1" s="1"/>
  <c r="N468" i="1" s="1"/>
  <c r="N630" i="1" s="1"/>
  <c r="N792" i="1" s="1"/>
  <c r="L630" i="1"/>
  <c r="T65" i="1"/>
  <c r="T143" i="1"/>
  <c r="T305" i="1" s="1"/>
  <c r="T467" i="1" s="1"/>
  <c r="S65" i="1"/>
  <c r="S143" i="1"/>
  <c r="S305" i="1" s="1"/>
  <c r="S467" i="1" s="1"/>
  <c r="S629" i="1" s="1"/>
  <c r="S791" i="1" s="1"/>
  <c r="R65" i="1"/>
  <c r="R143" i="1" s="1"/>
  <c r="R305" i="1" s="1"/>
  <c r="R467" i="1" s="1"/>
  <c r="R629" i="1"/>
  <c r="Q65" i="1"/>
  <c r="Q143" i="1"/>
  <c r="Q305" i="1" s="1"/>
  <c r="Q467" i="1"/>
  <c r="Q629" i="1" s="1"/>
  <c r="Q791" i="1" s="1"/>
  <c r="P65" i="1"/>
  <c r="P143" i="1" s="1"/>
  <c r="P305" i="1" s="1"/>
  <c r="P467" i="1" s="1"/>
  <c r="P629" i="1" s="1"/>
  <c r="O65" i="1"/>
  <c r="O143" i="1"/>
  <c r="O305" i="1" s="1"/>
  <c r="O467" i="1" s="1"/>
  <c r="O629" i="1" s="1"/>
  <c r="O791" i="1" s="1"/>
  <c r="N65" i="1"/>
  <c r="N143" i="1" s="1"/>
  <c r="N305" i="1" s="1"/>
  <c r="N467" i="1" s="1"/>
  <c r="N629" i="1" s="1"/>
  <c r="N791" i="1" s="1"/>
  <c r="L629" i="1"/>
  <c r="T64" i="1"/>
  <c r="T142" i="1"/>
  <c r="T304" i="1" s="1"/>
  <c r="T466" i="1"/>
  <c r="S64" i="1"/>
  <c r="S142" i="1" s="1"/>
  <c r="S304" i="1" s="1"/>
  <c r="S466" i="1" s="1"/>
  <c r="S628" i="1" s="1"/>
  <c r="S790" i="1" s="1"/>
  <c r="R64" i="1"/>
  <c r="R142" i="1" s="1"/>
  <c r="R304" i="1" s="1"/>
  <c r="R466" i="1" s="1"/>
  <c r="R628" i="1" s="1"/>
  <c r="Q64" i="1"/>
  <c r="Q142" i="1" s="1"/>
  <c r="Q304" i="1" s="1"/>
  <c r="Q466" i="1" s="1"/>
  <c r="Q628" i="1" s="1"/>
  <c r="P64" i="1"/>
  <c r="P142" i="1" s="1"/>
  <c r="P304" i="1"/>
  <c r="P466" i="1" s="1"/>
  <c r="P628" i="1" s="1"/>
  <c r="P790" i="1" s="1"/>
  <c r="O64" i="1"/>
  <c r="O142" i="1" s="1"/>
  <c r="O304" i="1" s="1"/>
  <c r="O466" i="1" s="1"/>
  <c r="O628" i="1" s="1"/>
  <c r="O790" i="1" s="1"/>
  <c r="N64" i="1"/>
  <c r="N142" i="1" s="1"/>
  <c r="N304" i="1" s="1"/>
  <c r="N466" i="1" s="1"/>
  <c r="N628" i="1" s="1"/>
  <c r="N790" i="1" s="1"/>
  <c r="L628" i="1"/>
  <c r="T63" i="1"/>
  <c r="T141" i="1"/>
  <c r="T303" i="1" s="1"/>
  <c r="T465" i="1" s="1"/>
  <c r="T627" i="1" s="1"/>
  <c r="S63" i="1"/>
  <c r="S141" i="1" s="1"/>
  <c r="S303" i="1" s="1"/>
  <c r="S465" i="1" s="1"/>
  <c r="R63" i="1"/>
  <c r="R141" i="1" s="1"/>
  <c r="R303" i="1" s="1"/>
  <c r="R465" i="1" s="1"/>
  <c r="R627" i="1" s="1"/>
  <c r="Q63" i="1"/>
  <c r="Q141" i="1" s="1"/>
  <c r="Q303" i="1" s="1"/>
  <c r="Q465" i="1" s="1"/>
  <c r="Q627" i="1" s="1"/>
  <c r="Q789" i="1" s="1"/>
  <c r="P63" i="1"/>
  <c r="P141" i="1" s="1"/>
  <c r="P303" i="1" s="1"/>
  <c r="P465" i="1" s="1"/>
  <c r="P627" i="1" s="1"/>
  <c r="P789" i="1" s="1"/>
  <c r="O63" i="1"/>
  <c r="O141" i="1"/>
  <c r="O303" i="1" s="1"/>
  <c r="O465" i="1" s="1"/>
  <c r="O627" i="1" s="1"/>
  <c r="O789" i="1" s="1"/>
  <c r="N63" i="1"/>
  <c r="N141" i="1" s="1"/>
  <c r="N303" i="1" s="1"/>
  <c r="N465" i="1" s="1"/>
  <c r="N627" i="1" s="1"/>
  <c r="N789" i="1" s="1"/>
  <c r="L627" i="1"/>
  <c r="T62" i="1"/>
  <c r="T140" i="1"/>
  <c r="T302" i="1" s="1"/>
  <c r="T464" i="1" s="1"/>
  <c r="T626" i="1" s="1"/>
  <c r="S62" i="1"/>
  <c r="S140" i="1"/>
  <c r="S302" i="1" s="1"/>
  <c r="S464" i="1" s="1"/>
  <c r="S626" i="1" s="1"/>
  <c r="S788" i="1" s="1"/>
  <c r="R62" i="1"/>
  <c r="R140" i="1" s="1"/>
  <c r="R302" i="1" s="1"/>
  <c r="R464" i="1" s="1"/>
  <c r="Q62" i="1"/>
  <c r="Q140" i="1" s="1"/>
  <c r="Q302" i="1" s="1"/>
  <c r="Q464" i="1" s="1"/>
  <c r="Q626" i="1" s="1"/>
  <c r="Q788" i="1" s="1"/>
  <c r="P62" i="1"/>
  <c r="P140" i="1" s="1"/>
  <c r="P302" i="1" s="1"/>
  <c r="P464" i="1" s="1"/>
  <c r="P626" i="1" s="1"/>
  <c r="P788" i="1" s="1"/>
  <c r="O62" i="1"/>
  <c r="O140" i="1" s="1"/>
  <c r="O302" i="1" s="1"/>
  <c r="O464" i="1" s="1"/>
  <c r="O626" i="1" s="1"/>
  <c r="O788" i="1" s="1"/>
  <c r="N62" i="1"/>
  <c r="N140" i="1" s="1"/>
  <c r="N302" i="1"/>
  <c r="N464" i="1" s="1"/>
  <c r="N626" i="1" s="1"/>
  <c r="N788" i="1" s="1"/>
  <c r="L626" i="1"/>
  <c r="T61" i="1"/>
  <c r="T139" i="1"/>
  <c r="T301" i="1" s="1"/>
  <c r="T463" i="1" s="1"/>
  <c r="T625" i="1" s="1"/>
  <c r="S61" i="1"/>
  <c r="S139" i="1"/>
  <c r="S301" i="1" s="1"/>
  <c r="S463" i="1" s="1"/>
  <c r="S625" i="1" s="1"/>
  <c r="S787" i="1" s="1"/>
  <c r="R61" i="1"/>
  <c r="R139" i="1" s="1"/>
  <c r="R301" i="1"/>
  <c r="R463" i="1" s="1"/>
  <c r="R625" i="1"/>
  <c r="Q61" i="1"/>
  <c r="Q139" i="1" s="1"/>
  <c r="Q301" i="1" s="1"/>
  <c r="Q463" i="1"/>
  <c r="P61" i="1"/>
  <c r="P139" i="1" s="1"/>
  <c r="P301" i="1" s="1"/>
  <c r="P463" i="1" s="1"/>
  <c r="P625" i="1" s="1"/>
  <c r="P787" i="1" s="1"/>
  <c r="O61" i="1"/>
  <c r="O139" i="1" s="1"/>
  <c r="O301" i="1" s="1"/>
  <c r="O463" i="1" s="1"/>
  <c r="O625" i="1" s="1"/>
  <c r="O787" i="1" s="1"/>
  <c r="N61" i="1"/>
  <c r="N139" i="1" s="1"/>
  <c r="N301" i="1"/>
  <c r="N463" i="1" s="1"/>
  <c r="N625" i="1"/>
  <c r="N787" i="1" s="1"/>
  <c r="L625" i="1"/>
  <c r="T60" i="1"/>
  <c r="T138" i="1" s="1"/>
  <c r="T300" i="1" s="1"/>
  <c r="T462" i="1" s="1"/>
  <c r="T624" i="1" s="1"/>
  <c r="U624" i="1" s="1"/>
  <c r="S60" i="1"/>
  <c r="S138" i="1"/>
  <c r="S300" i="1" s="1"/>
  <c r="S462" i="1"/>
  <c r="S624" i="1" s="1"/>
  <c r="S786" i="1" s="1"/>
  <c r="R60" i="1"/>
  <c r="R138" i="1" s="1"/>
  <c r="R300" i="1" s="1"/>
  <c r="R462" i="1" s="1"/>
  <c r="R624" i="1" s="1"/>
  <c r="Q60" i="1"/>
  <c r="Q138" i="1"/>
  <c r="Q300" i="1" s="1"/>
  <c r="Q462" i="1" s="1"/>
  <c r="Q624" i="1" s="1"/>
  <c r="Q786" i="1" s="1"/>
  <c r="P60" i="1"/>
  <c r="P138" i="1" s="1"/>
  <c r="P300" i="1"/>
  <c r="P462" i="1" s="1"/>
  <c r="P624" i="1" s="1"/>
  <c r="P786" i="1" s="1"/>
  <c r="O60" i="1"/>
  <c r="O138" i="1"/>
  <c r="O300" i="1" s="1"/>
  <c r="O462" i="1"/>
  <c r="O624" i="1" s="1"/>
  <c r="O786" i="1" s="1"/>
  <c r="N60" i="1"/>
  <c r="N138" i="1" s="1"/>
  <c r="N300" i="1" s="1"/>
  <c r="N462" i="1" s="1"/>
  <c r="N624" i="1" s="1"/>
  <c r="N786" i="1" s="1"/>
  <c r="L624" i="1"/>
  <c r="T59" i="1"/>
  <c r="T137" i="1" s="1"/>
  <c r="T299" i="1" s="1"/>
  <c r="T461" i="1" s="1"/>
  <c r="T623" i="1" s="1"/>
  <c r="S59" i="1"/>
  <c r="S137" i="1"/>
  <c r="S299" i="1" s="1"/>
  <c r="S461" i="1"/>
  <c r="R59" i="1"/>
  <c r="R137" i="1" s="1"/>
  <c r="R299" i="1" s="1"/>
  <c r="R461" i="1" s="1"/>
  <c r="R623" i="1" s="1"/>
  <c r="Q59" i="1"/>
  <c r="Q137" i="1" s="1"/>
  <c r="Q299" i="1" s="1"/>
  <c r="Q461" i="1" s="1"/>
  <c r="Q623" i="1" s="1"/>
  <c r="Q785" i="1" s="1"/>
  <c r="P59" i="1"/>
  <c r="P137" i="1" s="1"/>
  <c r="P299" i="1" s="1"/>
  <c r="P461" i="1" s="1"/>
  <c r="P623" i="1" s="1"/>
  <c r="P785" i="1" s="1"/>
  <c r="O59" i="1"/>
  <c r="O137" i="1"/>
  <c r="O299" i="1" s="1"/>
  <c r="O461" i="1" s="1"/>
  <c r="O623" i="1" s="1"/>
  <c r="O785" i="1" s="1"/>
  <c r="N59" i="1"/>
  <c r="N137" i="1" s="1"/>
  <c r="N299" i="1" s="1"/>
  <c r="N461" i="1" s="1"/>
  <c r="N623" i="1" s="1"/>
  <c r="N785" i="1" s="1"/>
  <c r="L623" i="1"/>
  <c r="T58" i="1"/>
  <c r="T136" i="1" s="1"/>
  <c r="T298" i="1" s="1"/>
  <c r="T460" i="1" s="1"/>
  <c r="S58" i="1"/>
  <c r="S136" i="1"/>
  <c r="S298" i="1" s="1"/>
  <c r="S460" i="1" s="1"/>
  <c r="S622" i="1" s="1"/>
  <c r="S784" i="1" s="1"/>
  <c r="R58" i="1"/>
  <c r="R136" i="1" s="1"/>
  <c r="R298" i="1" s="1"/>
  <c r="R460" i="1" s="1"/>
  <c r="R622" i="1" s="1"/>
  <c r="Q58" i="1"/>
  <c r="Q136" i="1" s="1"/>
  <c r="Q298" i="1" s="1"/>
  <c r="Q460" i="1" s="1"/>
  <c r="Q622" i="1" s="1"/>
  <c r="Q784" i="1" s="1"/>
  <c r="P58" i="1"/>
  <c r="P136" i="1" s="1"/>
  <c r="P298" i="1" s="1"/>
  <c r="P460" i="1" s="1"/>
  <c r="P622" i="1" s="1"/>
  <c r="P784" i="1" s="1"/>
  <c r="O58" i="1"/>
  <c r="O136" i="1"/>
  <c r="O298" i="1" s="1"/>
  <c r="O460" i="1" s="1"/>
  <c r="O622" i="1" s="1"/>
  <c r="O784" i="1" s="1"/>
  <c r="N58" i="1"/>
  <c r="N136" i="1" s="1"/>
  <c r="N298" i="1" s="1"/>
  <c r="N460" i="1" s="1"/>
  <c r="N622" i="1" s="1"/>
  <c r="N784" i="1" s="1"/>
  <c r="L622" i="1"/>
  <c r="T57" i="1"/>
  <c r="T135" i="1"/>
  <c r="T297" i="1" s="1"/>
  <c r="T459" i="1" s="1"/>
  <c r="T621" i="1" s="1"/>
  <c r="S57" i="1"/>
  <c r="S135" i="1"/>
  <c r="S297" i="1" s="1"/>
  <c r="S459" i="1" s="1"/>
  <c r="S621" i="1" s="1"/>
  <c r="S783" i="1" s="1"/>
  <c r="R57" i="1"/>
  <c r="R135" i="1" s="1"/>
  <c r="R297" i="1" s="1"/>
  <c r="R459" i="1" s="1"/>
  <c r="Q57" i="1"/>
  <c r="Q135" i="1" s="1"/>
  <c r="Q297" i="1" s="1"/>
  <c r="Q459" i="1" s="1"/>
  <c r="Q621" i="1" s="1"/>
  <c r="Q783" i="1" s="1"/>
  <c r="P57" i="1"/>
  <c r="P135" i="1" s="1"/>
  <c r="P297" i="1" s="1"/>
  <c r="P459" i="1" s="1"/>
  <c r="P621" i="1" s="1"/>
  <c r="P783" i="1" s="1"/>
  <c r="O57" i="1"/>
  <c r="O135" i="1"/>
  <c r="O297" i="1" s="1"/>
  <c r="O459" i="1" s="1"/>
  <c r="O621" i="1" s="1"/>
  <c r="O783" i="1" s="1"/>
  <c r="N57" i="1"/>
  <c r="N135" i="1" s="1"/>
  <c r="N297" i="1" s="1"/>
  <c r="N459" i="1" s="1"/>
  <c r="N621" i="1"/>
  <c r="N783" i="1" s="1"/>
  <c r="L621" i="1"/>
  <c r="T56" i="1"/>
  <c r="T134" i="1" s="1"/>
  <c r="T296" i="1" s="1"/>
  <c r="T458" i="1" s="1"/>
  <c r="T620" i="1" s="1"/>
  <c r="U620" i="1" s="1"/>
  <c r="S56" i="1"/>
  <c r="S134" i="1" s="1"/>
  <c r="S296" i="1" s="1"/>
  <c r="S458" i="1" s="1"/>
  <c r="S620" i="1" s="1"/>
  <c r="S782" i="1" s="1"/>
  <c r="R56" i="1"/>
  <c r="R134" i="1" s="1"/>
  <c r="R296" i="1" s="1"/>
  <c r="R458" i="1" s="1"/>
  <c r="R620" i="1" s="1"/>
  <c r="Q56" i="1"/>
  <c r="Q134" i="1"/>
  <c r="Q296" i="1" s="1"/>
  <c r="Q458" i="1" s="1"/>
  <c r="Q620" i="1" s="1"/>
  <c r="Q782" i="1" s="1"/>
  <c r="P56" i="1"/>
  <c r="P134" i="1" s="1"/>
  <c r="P296" i="1"/>
  <c r="P458" i="1" s="1"/>
  <c r="P620" i="1" s="1"/>
  <c r="P782" i="1" s="1"/>
  <c r="O56" i="1"/>
  <c r="O134" i="1"/>
  <c r="O296" i="1" s="1"/>
  <c r="O458" i="1" s="1"/>
  <c r="N56" i="1"/>
  <c r="N134" i="1" s="1"/>
  <c r="N296" i="1" s="1"/>
  <c r="N458" i="1" s="1"/>
  <c r="N620" i="1" s="1"/>
  <c r="N782" i="1" s="1"/>
  <c r="L620" i="1"/>
  <c r="T55" i="1"/>
  <c r="T133" i="1" s="1"/>
  <c r="T295" i="1" s="1"/>
  <c r="T457" i="1" s="1"/>
  <c r="T619" i="1" s="1"/>
  <c r="U619" i="1" s="1"/>
  <c r="S55" i="1"/>
  <c r="S133" i="1" s="1"/>
  <c r="S295" i="1" s="1"/>
  <c r="S457" i="1" s="1"/>
  <c r="R55" i="1"/>
  <c r="R133" i="1" s="1"/>
  <c r="R295" i="1" s="1"/>
  <c r="R457" i="1" s="1"/>
  <c r="R619" i="1" s="1"/>
  <c r="Q55" i="1"/>
  <c r="Q133" i="1" s="1"/>
  <c r="Q295" i="1" s="1"/>
  <c r="Q457" i="1" s="1"/>
  <c r="P55" i="1"/>
  <c r="P133" i="1" s="1"/>
  <c r="P295" i="1"/>
  <c r="P457" i="1" s="1"/>
  <c r="P619" i="1" s="1"/>
  <c r="P781" i="1" s="1"/>
  <c r="O55" i="1"/>
  <c r="O133" i="1" s="1"/>
  <c r="O295" i="1" s="1"/>
  <c r="O457" i="1" s="1"/>
  <c r="O619" i="1" s="1"/>
  <c r="O781" i="1" s="1"/>
  <c r="N55" i="1"/>
  <c r="N133" i="1" s="1"/>
  <c r="N295" i="1" s="1"/>
  <c r="N457" i="1" s="1"/>
  <c r="N619" i="1" s="1"/>
  <c r="N781" i="1" s="1"/>
  <c r="L619" i="1"/>
  <c r="T54" i="1"/>
  <c r="T132" i="1" s="1"/>
  <c r="T294" i="1" s="1"/>
  <c r="T456" i="1" s="1"/>
  <c r="T618" i="1" s="1"/>
  <c r="S54" i="1"/>
  <c r="S132" i="1"/>
  <c r="S294" i="1" s="1"/>
  <c r="S456" i="1" s="1"/>
  <c r="R54" i="1"/>
  <c r="R132" i="1"/>
  <c r="R294" i="1" s="1"/>
  <c r="R456" i="1" s="1"/>
  <c r="R618" i="1" s="1"/>
  <c r="Q54" i="1"/>
  <c r="Q132" i="1" s="1"/>
  <c r="Q294" i="1" s="1"/>
  <c r="Q456" i="1" s="1"/>
  <c r="Q618" i="1" s="1"/>
  <c r="Q780" i="1" s="1"/>
  <c r="P54" i="1"/>
  <c r="P132" i="1" s="1"/>
  <c r="P294" i="1" s="1"/>
  <c r="P456" i="1" s="1"/>
  <c r="O54" i="1"/>
  <c r="O132" i="1" s="1"/>
  <c r="O294" i="1" s="1"/>
  <c r="O456" i="1" s="1"/>
  <c r="O618" i="1" s="1"/>
  <c r="O780" i="1" s="1"/>
  <c r="N54" i="1"/>
  <c r="N132" i="1"/>
  <c r="N294" i="1"/>
  <c r="N456" i="1" s="1"/>
  <c r="N618" i="1" s="1"/>
  <c r="N780" i="1" s="1"/>
  <c r="L618" i="1"/>
  <c r="T53" i="1"/>
  <c r="T131" i="1" s="1"/>
  <c r="T293" i="1" s="1"/>
  <c r="T455" i="1" s="1"/>
  <c r="T617" i="1" s="1"/>
  <c r="S53" i="1"/>
  <c r="S131" i="1" s="1"/>
  <c r="S293" i="1" s="1"/>
  <c r="S455" i="1" s="1"/>
  <c r="S617" i="1" s="1"/>
  <c r="S779" i="1" s="1"/>
  <c r="R53" i="1"/>
  <c r="R131" i="1" s="1"/>
  <c r="R293" i="1" s="1"/>
  <c r="R455" i="1" s="1"/>
  <c r="R617" i="1" s="1"/>
  <c r="Q53" i="1"/>
  <c r="Q131" i="1" s="1"/>
  <c r="Q293" i="1" s="1"/>
  <c r="Q455" i="1" s="1"/>
  <c r="Q617" i="1" s="1"/>
  <c r="Q779" i="1" s="1"/>
  <c r="P53" i="1"/>
  <c r="P131" i="1" s="1"/>
  <c r="P293" i="1" s="1"/>
  <c r="P455" i="1" s="1"/>
  <c r="O53" i="1"/>
  <c r="O131" i="1"/>
  <c r="O293" i="1" s="1"/>
  <c r="O455" i="1" s="1"/>
  <c r="O617" i="1" s="1"/>
  <c r="O779" i="1" s="1"/>
  <c r="N53" i="1"/>
  <c r="N131" i="1" s="1"/>
  <c r="N293" i="1" s="1"/>
  <c r="N455" i="1" s="1"/>
  <c r="N617" i="1" s="1"/>
  <c r="N779" i="1" s="1"/>
  <c r="L617" i="1"/>
  <c r="T52" i="1"/>
  <c r="T130" i="1" s="1"/>
  <c r="T292" i="1" s="1"/>
  <c r="T454" i="1" s="1"/>
  <c r="S52" i="1"/>
  <c r="S130" i="1"/>
  <c r="S292" i="1" s="1"/>
  <c r="S454" i="1" s="1"/>
  <c r="S616" i="1" s="1"/>
  <c r="S778" i="1" s="1"/>
  <c r="R52" i="1"/>
  <c r="R130" i="1" s="1"/>
  <c r="R292" i="1" s="1"/>
  <c r="R454" i="1" s="1"/>
  <c r="R616" i="1" s="1"/>
  <c r="Q52" i="1"/>
  <c r="Q130" i="1" s="1"/>
  <c r="Q292" i="1" s="1"/>
  <c r="Q454" i="1" s="1"/>
  <c r="Q616" i="1" s="1"/>
  <c r="Q778" i="1" s="1"/>
  <c r="P52" i="1"/>
  <c r="P130" i="1" s="1"/>
  <c r="P292" i="1" s="1"/>
  <c r="P454" i="1" s="1"/>
  <c r="P616" i="1" s="1"/>
  <c r="P778" i="1" s="1"/>
  <c r="O52" i="1"/>
  <c r="O130" i="1"/>
  <c r="O292" i="1" s="1"/>
  <c r="O454" i="1" s="1"/>
  <c r="O616" i="1" s="1"/>
  <c r="O778" i="1" s="1"/>
  <c r="N52" i="1"/>
  <c r="N130" i="1" s="1"/>
  <c r="N292" i="1" s="1"/>
  <c r="N454" i="1" s="1"/>
  <c r="N616" i="1" s="1"/>
  <c r="N778" i="1" s="1"/>
  <c r="L616" i="1"/>
  <c r="T51" i="1"/>
  <c r="T129" i="1" s="1"/>
  <c r="T291" i="1" s="1"/>
  <c r="T453" i="1" s="1"/>
  <c r="S51" i="1"/>
  <c r="S129" i="1"/>
  <c r="S291" i="1" s="1"/>
  <c r="S453" i="1" s="1"/>
  <c r="S615" i="1" s="1"/>
  <c r="S777" i="1" s="1"/>
  <c r="R51" i="1"/>
  <c r="R129" i="1" s="1"/>
  <c r="R291" i="1" s="1"/>
  <c r="R453" i="1" s="1"/>
  <c r="Q51" i="1"/>
  <c r="Q129" i="1"/>
  <c r="Q291" i="1" s="1"/>
  <c r="Q453" i="1" s="1"/>
  <c r="Q615" i="1" s="1"/>
  <c r="Q777" i="1" s="1"/>
  <c r="P51" i="1"/>
  <c r="P129" i="1" s="1"/>
  <c r="P291" i="1"/>
  <c r="P453" i="1" s="1"/>
  <c r="P615" i="1" s="1"/>
  <c r="P777" i="1" s="1"/>
  <c r="O51" i="1"/>
  <c r="O129" i="1"/>
  <c r="O291" i="1" s="1"/>
  <c r="O453" i="1" s="1"/>
  <c r="O615" i="1" s="1"/>
  <c r="O777" i="1" s="1"/>
  <c r="N51" i="1"/>
  <c r="N129" i="1" s="1"/>
  <c r="N291" i="1" s="1"/>
  <c r="N453" i="1" s="1"/>
  <c r="N615" i="1" s="1"/>
  <c r="N777" i="1" s="1"/>
  <c r="L615" i="1"/>
  <c r="T50" i="1"/>
  <c r="T128" i="1" s="1"/>
  <c r="T290" i="1" s="1"/>
  <c r="T452" i="1" s="1"/>
  <c r="T614" i="1" s="1"/>
  <c r="S50" i="1"/>
  <c r="S128" i="1"/>
  <c r="S290" i="1" s="1"/>
  <c r="S452" i="1" s="1"/>
  <c r="S614" i="1" s="1"/>
  <c r="S776" i="1" s="1"/>
  <c r="R50" i="1"/>
  <c r="R128" i="1"/>
  <c r="R290" i="1" s="1"/>
  <c r="R452" i="1" s="1"/>
  <c r="Q50" i="1"/>
  <c r="Q128" i="1"/>
  <c r="Q290" i="1" s="1"/>
  <c r="Q452" i="1" s="1"/>
  <c r="Q614" i="1" s="1"/>
  <c r="Q776" i="1" s="1"/>
  <c r="P50" i="1"/>
  <c r="P128" i="1" s="1"/>
  <c r="P290" i="1" s="1"/>
  <c r="P452" i="1" s="1"/>
  <c r="P614" i="1" s="1"/>
  <c r="P776" i="1" s="1"/>
  <c r="O50" i="1"/>
  <c r="O128" i="1"/>
  <c r="O290" i="1" s="1"/>
  <c r="O452" i="1" s="1"/>
  <c r="O614" i="1" s="1"/>
  <c r="O776" i="1" s="1"/>
  <c r="N50" i="1"/>
  <c r="N128" i="1" s="1"/>
  <c r="N290" i="1" s="1"/>
  <c r="N452" i="1" s="1"/>
  <c r="N614" i="1" s="1"/>
  <c r="N776" i="1" s="1"/>
  <c r="L614" i="1"/>
  <c r="T49" i="1"/>
  <c r="T127" i="1" s="1"/>
  <c r="T289" i="1" s="1"/>
  <c r="T451" i="1" s="1"/>
  <c r="T613" i="1" s="1"/>
  <c r="U613" i="1" s="1"/>
  <c r="S49" i="1"/>
  <c r="S127" i="1"/>
  <c r="S289" i="1" s="1"/>
  <c r="S451" i="1" s="1"/>
  <c r="S613" i="1" s="1"/>
  <c r="S775" i="1" s="1"/>
  <c r="R49" i="1"/>
  <c r="R127" i="1" s="1"/>
  <c r="R289" i="1" s="1"/>
  <c r="R451" i="1" s="1"/>
  <c r="R613" i="1" s="1"/>
  <c r="Q49" i="1"/>
  <c r="Q127" i="1" s="1"/>
  <c r="Q289" i="1" s="1"/>
  <c r="Q451" i="1" s="1"/>
  <c r="Q613" i="1" s="1"/>
  <c r="Q775" i="1" s="1"/>
  <c r="P49" i="1"/>
  <c r="P127" i="1" s="1"/>
  <c r="P289" i="1" s="1"/>
  <c r="P451" i="1" s="1"/>
  <c r="P613" i="1" s="1"/>
  <c r="P775" i="1" s="1"/>
  <c r="O49" i="1"/>
  <c r="O127" i="1"/>
  <c r="O289" i="1" s="1"/>
  <c r="O451" i="1" s="1"/>
  <c r="N49" i="1"/>
  <c r="N127" i="1" s="1"/>
  <c r="N289" i="1" s="1"/>
  <c r="N451" i="1" s="1"/>
  <c r="N613" i="1" s="1"/>
  <c r="N775" i="1" s="1"/>
  <c r="L613" i="1"/>
  <c r="T48" i="1"/>
  <c r="T126" i="1" s="1"/>
  <c r="T288" i="1" s="1"/>
  <c r="T450" i="1" s="1"/>
  <c r="T612" i="1" s="1"/>
  <c r="S48" i="1"/>
  <c r="S126" i="1"/>
  <c r="S288" i="1" s="1"/>
  <c r="S450" i="1" s="1"/>
  <c r="S612" i="1" s="1"/>
  <c r="S774" i="1" s="1"/>
  <c r="R48" i="1"/>
  <c r="R126" i="1" s="1"/>
  <c r="R288" i="1" s="1"/>
  <c r="R450" i="1" s="1"/>
  <c r="R612" i="1" s="1"/>
  <c r="Q48" i="1"/>
  <c r="Q126" i="1" s="1"/>
  <c r="Q288" i="1" s="1"/>
  <c r="Q450" i="1" s="1"/>
  <c r="Q612" i="1" s="1"/>
  <c r="Q774" i="1" s="1"/>
  <c r="P48" i="1"/>
  <c r="P126" i="1" s="1"/>
  <c r="P288" i="1" s="1"/>
  <c r="P450" i="1" s="1"/>
  <c r="P612" i="1" s="1"/>
  <c r="P774" i="1" s="1"/>
  <c r="O48" i="1"/>
  <c r="O126" i="1"/>
  <c r="O288" i="1" s="1"/>
  <c r="O450" i="1" s="1"/>
  <c r="O612" i="1" s="1"/>
  <c r="O774" i="1" s="1"/>
  <c r="N48" i="1"/>
  <c r="N126" i="1" s="1"/>
  <c r="N288" i="1" s="1"/>
  <c r="N450" i="1" s="1"/>
  <c r="N612" i="1" s="1"/>
  <c r="N774" i="1" s="1"/>
  <c r="L612" i="1"/>
  <c r="T47" i="1"/>
  <c r="T125" i="1"/>
  <c r="T287" i="1" s="1"/>
  <c r="T449" i="1" s="1"/>
  <c r="T611" i="1" s="1"/>
  <c r="S47" i="1"/>
  <c r="S125" i="1" s="1"/>
  <c r="S287" i="1" s="1"/>
  <c r="S449" i="1" s="1"/>
  <c r="S611" i="1" s="1"/>
  <c r="S773" i="1" s="1"/>
  <c r="R47" i="1"/>
  <c r="R125" i="1" s="1"/>
  <c r="R287" i="1" s="1"/>
  <c r="R449" i="1" s="1"/>
  <c r="R611" i="1" s="1"/>
  <c r="Q47" i="1"/>
  <c r="Q125" i="1"/>
  <c r="Q287" i="1" s="1"/>
  <c r="Q449" i="1" s="1"/>
  <c r="Q611" i="1" s="1"/>
  <c r="Q773" i="1" s="1"/>
  <c r="P47" i="1"/>
  <c r="P125" i="1" s="1"/>
  <c r="P287" i="1" s="1"/>
  <c r="P449" i="1" s="1"/>
  <c r="P611" i="1" s="1"/>
  <c r="P773" i="1" s="1"/>
  <c r="O47" i="1"/>
  <c r="O125" i="1" s="1"/>
  <c r="O287" i="1" s="1"/>
  <c r="O449" i="1" s="1"/>
  <c r="N47" i="1"/>
  <c r="N125" i="1" s="1"/>
  <c r="N287" i="1" s="1"/>
  <c r="N449" i="1" s="1"/>
  <c r="N611" i="1" s="1"/>
  <c r="N773" i="1" s="1"/>
  <c r="L611" i="1"/>
  <c r="T7" i="1"/>
  <c r="T124" i="1" s="1"/>
  <c r="T286" i="1" s="1"/>
  <c r="T448" i="1" s="1"/>
  <c r="T610" i="1" s="1"/>
  <c r="S7" i="1"/>
  <c r="S124" i="1" s="1"/>
  <c r="S286" i="1" s="1"/>
  <c r="S448" i="1" s="1"/>
  <c r="S610" i="1" s="1"/>
  <c r="S772" i="1" s="1"/>
  <c r="R7" i="1"/>
  <c r="R124" i="1"/>
  <c r="R286" i="1" s="1"/>
  <c r="R448" i="1" s="1"/>
  <c r="Q7" i="1"/>
  <c r="P7" i="1"/>
  <c r="O7" i="1"/>
  <c r="O124" i="1" s="1"/>
  <c r="O286" i="1" s="1"/>
  <c r="O448" i="1" s="1"/>
  <c r="O610" i="1" s="1"/>
  <c r="O772" i="1" s="1"/>
  <c r="N7" i="1"/>
  <c r="N124" i="1" s="1"/>
  <c r="N286" i="1" s="1"/>
  <c r="N448" i="1" s="1"/>
  <c r="N610" i="1" s="1"/>
  <c r="N772" i="1" s="1"/>
  <c r="L610" i="1"/>
  <c r="T44" i="1"/>
  <c r="T122" i="1" s="1"/>
  <c r="T284" i="1" s="1"/>
  <c r="T446" i="1" s="1"/>
  <c r="S44" i="1"/>
  <c r="S122" i="1"/>
  <c r="S284" i="1" s="1"/>
  <c r="S446" i="1" s="1"/>
  <c r="S608" i="1" s="1"/>
  <c r="S770" i="1" s="1"/>
  <c r="R44" i="1"/>
  <c r="R122" i="1" s="1"/>
  <c r="R284" i="1" s="1"/>
  <c r="R446" i="1" s="1"/>
  <c r="R608" i="1" s="1"/>
  <c r="Q44" i="1"/>
  <c r="Q122" i="1" s="1"/>
  <c r="Q284" i="1" s="1"/>
  <c r="Q446" i="1" s="1"/>
  <c r="P44" i="1"/>
  <c r="P122" i="1" s="1"/>
  <c r="P284" i="1" s="1"/>
  <c r="P446" i="1" s="1"/>
  <c r="P608" i="1" s="1"/>
  <c r="P770" i="1" s="1"/>
  <c r="O44" i="1"/>
  <c r="O122" i="1" s="1"/>
  <c r="O284" i="1" s="1"/>
  <c r="O446" i="1" s="1"/>
  <c r="N44" i="1"/>
  <c r="N122" i="1"/>
  <c r="N284" i="1" s="1"/>
  <c r="N446" i="1" s="1"/>
  <c r="N608" i="1" s="1"/>
  <c r="N770" i="1" s="1"/>
  <c r="L608" i="1"/>
  <c r="T43" i="1"/>
  <c r="T121" i="1" s="1"/>
  <c r="T283" i="1" s="1"/>
  <c r="T445" i="1" s="1"/>
  <c r="S43" i="1"/>
  <c r="S121" i="1" s="1"/>
  <c r="S283" i="1" s="1"/>
  <c r="S445" i="1" s="1"/>
  <c r="S607" i="1" s="1"/>
  <c r="S769" i="1" s="1"/>
  <c r="R43" i="1"/>
  <c r="R121" i="1" s="1"/>
  <c r="R283" i="1" s="1"/>
  <c r="R445" i="1" s="1"/>
  <c r="R607" i="1" s="1"/>
  <c r="Q43" i="1"/>
  <c r="Q121" i="1" s="1"/>
  <c r="Q283" i="1" s="1"/>
  <c r="Q445" i="1" s="1"/>
  <c r="Q607" i="1" s="1"/>
  <c r="Q769" i="1" s="1"/>
  <c r="P43" i="1"/>
  <c r="P121" i="1" s="1"/>
  <c r="P283" i="1" s="1"/>
  <c r="P445" i="1"/>
  <c r="P607" i="1" s="1"/>
  <c r="P769" i="1" s="1"/>
  <c r="O43" i="1"/>
  <c r="O121" i="1" s="1"/>
  <c r="O283" i="1" s="1"/>
  <c r="O445" i="1" s="1"/>
  <c r="O607" i="1" s="1"/>
  <c r="O769" i="1" s="1"/>
  <c r="N43" i="1"/>
  <c r="N121" i="1" s="1"/>
  <c r="N283" i="1" s="1"/>
  <c r="N445" i="1" s="1"/>
  <c r="L607" i="1"/>
  <c r="T42" i="1"/>
  <c r="T120" i="1" s="1"/>
  <c r="T282" i="1" s="1"/>
  <c r="T444" i="1" s="1"/>
  <c r="S42" i="1"/>
  <c r="S120" i="1" s="1"/>
  <c r="S282" i="1" s="1"/>
  <c r="S444" i="1" s="1"/>
  <c r="S606" i="1" s="1"/>
  <c r="S768" i="1" s="1"/>
  <c r="R42" i="1"/>
  <c r="R120" i="1"/>
  <c r="R282" i="1" s="1"/>
  <c r="R444" i="1" s="1"/>
  <c r="R606" i="1" s="1"/>
  <c r="Q42" i="1"/>
  <c r="Q120" i="1" s="1"/>
  <c r="Q282" i="1" s="1"/>
  <c r="Q444" i="1" s="1"/>
  <c r="Q606" i="1" s="1"/>
  <c r="Q768" i="1" s="1"/>
  <c r="P42" i="1"/>
  <c r="P120" i="1" s="1"/>
  <c r="P282" i="1" s="1"/>
  <c r="P444" i="1" s="1"/>
  <c r="O42" i="1"/>
  <c r="O120" i="1" s="1"/>
  <c r="O282" i="1" s="1"/>
  <c r="O444" i="1" s="1"/>
  <c r="O606" i="1" s="1"/>
  <c r="O768" i="1" s="1"/>
  <c r="N42" i="1"/>
  <c r="N120" i="1"/>
  <c r="N282" i="1" s="1"/>
  <c r="N444" i="1" s="1"/>
  <c r="N606" i="1" s="1"/>
  <c r="N768" i="1" s="1"/>
  <c r="L606" i="1"/>
  <c r="T41" i="1"/>
  <c r="T119" i="1" s="1"/>
  <c r="T281" i="1" s="1"/>
  <c r="T443" i="1" s="1"/>
  <c r="S41" i="1"/>
  <c r="S119" i="1" s="1"/>
  <c r="S281" i="1" s="1"/>
  <c r="S443" i="1" s="1"/>
  <c r="S605" i="1" s="1"/>
  <c r="S767" i="1" s="1"/>
  <c r="R41" i="1"/>
  <c r="R119" i="1" s="1"/>
  <c r="R281" i="1" s="1"/>
  <c r="R443" i="1" s="1"/>
  <c r="Q41" i="1"/>
  <c r="Q119" i="1" s="1"/>
  <c r="Q281" i="1" s="1"/>
  <c r="Q443" i="1" s="1"/>
  <c r="Q605" i="1" s="1"/>
  <c r="Q767" i="1" s="1"/>
  <c r="P41" i="1"/>
  <c r="P119" i="1" s="1"/>
  <c r="P281" i="1" s="1"/>
  <c r="P443" i="1"/>
  <c r="P605" i="1" s="1"/>
  <c r="P767" i="1" s="1"/>
  <c r="O41" i="1"/>
  <c r="O119" i="1" s="1"/>
  <c r="O281" i="1" s="1"/>
  <c r="O443" i="1" s="1"/>
  <c r="O605" i="1" s="1"/>
  <c r="O767" i="1" s="1"/>
  <c r="N41" i="1"/>
  <c r="N119" i="1"/>
  <c r="N281" i="1" s="1"/>
  <c r="N443" i="1" s="1"/>
  <c r="N605" i="1" s="1"/>
  <c r="N767" i="1" s="1"/>
  <c r="L605" i="1"/>
  <c r="T40" i="1"/>
  <c r="T118" i="1" s="1"/>
  <c r="T280" i="1" s="1"/>
  <c r="T442" i="1" s="1"/>
  <c r="S40" i="1"/>
  <c r="S118" i="1" s="1"/>
  <c r="S280" i="1" s="1"/>
  <c r="S442" i="1" s="1"/>
  <c r="S604" i="1" s="1"/>
  <c r="S766" i="1" s="1"/>
  <c r="R40" i="1"/>
  <c r="R118" i="1"/>
  <c r="R280" i="1" s="1"/>
  <c r="R442" i="1" s="1"/>
  <c r="Q40" i="1"/>
  <c r="Q118" i="1" s="1"/>
  <c r="Q280" i="1" s="1"/>
  <c r="Q442" i="1" s="1"/>
  <c r="Q604" i="1" s="1"/>
  <c r="Q766" i="1" s="1"/>
  <c r="P40" i="1"/>
  <c r="P118" i="1" s="1"/>
  <c r="P280" i="1" s="1"/>
  <c r="P442" i="1"/>
  <c r="P604" i="1" s="1"/>
  <c r="P766" i="1" s="1"/>
  <c r="O40" i="1"/>
  <c r="O118" i="1" s="1"/>
  <c r="O280" i="1" s="1"/>
  <c r="O442" i="1" s="1"/>
  <c r="O604" i="1" s="1"/>
  <c r="O766" i="1" s="1"/>
  <c r="N40" i="1"/>
  <c r="N118" i="1"/>
  <c r="N280" i="1" s="1"/>
  <c r="N442" i="1" s="1"/>
  <c r="N604" i="1" s="1"/>
  <c r="N766" i="1" s="1"/>
  <c r="L604" i="1"/>
  <c r="T39" i="1"/>
  <c r="T117" i="1" s="1"/>
  <c r="T279" i="1" s="1"/>
  <c r="T441" i="1" s="1"/>
  <c r="S39" i="1"/>
  <c r="S117" i="1" s="1"/>
  <c r="S279" i="1" s="1"/>
  <c r="S441" i="1" s="1"/>
  <c r="S603" i="1" s="1"/>
  <c r="S765" i="1" s="1"/>
  <c r="R39" i="1"/>
  <c r="R117" i="1"/>
  <c r="R279" i="1" s="1"/>
  <c r="R441" i="1" s="1"/>
  <c r="R603" i="1" s="1"/>
  <c r="Q39" i="1"/>
  <c r="Q117" i="1" s="1"/>
  <c r="Q279" i="1" s="1"/>
  <c r="Q441" i="1" s="1"/>
  <c r="Q603" i="1" s="1"/>
  <c r="Q765" i="1" s="1"/>
  <c r="P39" i="1"/>
  <c r="P117" i="1" s="1"/>
  <c r="P279" i="1" s="1"/>
  <c r="P441" i="1"/>
  <c r="P603" i="1" s="1"/>
  <c r="P765" i="1" s="1"/>
  <c r="O39" i="1"/>
  <c r="O117" i="1" s="1"/>
  <c r="O279" i="1" s="1"/>
  <c r="O441" i="1" s="1"/>
  <c r="O603" i="1" s="1"/>
  <c r="O765" i="1" s="1"/>
  <c r="N39" i="1"/>
  <c r="N117" i="1" s="1"/>
  <c r="N279" i="1" s="1"/>
  <c r="N441" i="1" s="1"/>
  <c r="N603" i="1" s="1"/>
  <c r="N765" i="1" s="1"/>
  <c r="L603" i="1"/>
  <c r="T38" i="1"/>
  <c r="T116" i="1" s="1"/>
  <c r="T278" i="1" s="1"/>
  <c r="T440" i="1" s="1"/>
  <c r="S38" i="1"/>
  <c r="S116" i="1" s="1"/>
  <c r="S278" i="1" s="1"/>
  <c r="S440" i="1" s="1"/>
  <c r="S602" i="1" s="1"/>
  <c r="S764" i="1" s="1"/>
  <c r="R38" i="1"/>
  <c r="R116" i="1" s="1"/>
  <c r="R278" i="1" s="1"/>
  <c r="R440" i="1" s="1"/>
  <c r="R602" i="1" s="1"/>
  <c r="Q38" i="1"/>
  <c r="Q116" i="1" s="1"/>
  <c r="Q278" i="1" s="1"/>
  <c r="Q440" i="1" s="1"/>
  <c r="Q602" i="1" s="1"/>
  <c r="Q764" i="1" s="1"/>
  <c r="P38" i="1"/>
  <c r="P116" i="1" s="1"/>
  <c r="P278" i="1" s="1"/>
  <c r="P440" i="1" s="1"/>
  <c r="P602" i="1" s="1"/>
  <c r="P764" i="1" s="1"/>
  <c r="O38" i="1"/>
  <c r="O116" i="1" s="1"/>
  <c r="O278" i="1" s="1"/>
  <c r="O440" i="1" s="1"/>
  <c r="O602" i="1" s="1"/>
  <c r="O764" i="1" s="1"/>
  <c r="N38" i="1"/>
  <c r="N116" i="1"/>
  <c r="N278" i="1" s="1"/>
  <c r="N440" i="1" s="1"/>
  <c r="N602" i="1" s="1"/>
  <c r="N764" i="1" s="1"/>
  <c r="L602" i="1"/>
  <c r="T37" i="1"/>
  <c r="T115" i="1" s="1"/>
  <c r="T277" i="1" s="1"/>
  <c r="T439" i="1" s="1"/>
  <c r="S37" i="1"/>
  <c r="S115" i="1" s="1"/>
  <c r="S277" i="1" s="1"/>
  <c r="S439" i="1" s="1"/>
  <c r="S601" i="1" s="1"/>
  <c r="S763" i="1" s="1"/>
  <c r="R37" i="1"/>
  <c r="R115" i="1"/>
  <c r="R277" i="1"/>
  <c r="R439" i="1" s="1"/>
  <c r="R601" i="1" s="1"/>
  <c r="Q37" i="1"/>
  <c r="Q115" i="1" s="1"/>
  <c r="Q277" i="1" s="1"/>
  <c r="Q439" i="1" s="1"/>
  <c r="Q601" i="1" s="1"/>
  <c r="Q763" i="1" s="1"/>
  <c r="P37" i="1"/>
  <c r="P115" i="1" s="1"/>
  <c r="P277" i="1" s="1"/>
  <c r="P439" i="1" s="1"/>
  <c r="O37" i="1"/>
  <c r="O115" i="1" s="1"/>
  <c r="O277" i="1" s="1"/>
  <c r="O439" i="1" s="1"/>
  <c r="O601" i="1" s="1"/>
  <c r="O763" i="1" s="1"/>
  <c r="N37" i="1"/>
  <c r="N115" i="1"/>
  <c r="N277" i="1" s="1"/>
  <c r="N439" i="1" s="1"/>
  <c r="N601" i="1" s="1"/>
  <c r="N763" i="1" s="1"/>
  <c r="L601" i="1"/>
  <c r="T36" i="1"/>
  <c r="T114" i="1" s="1"/>
  <c r="T276" i="1" s="1"/>
  <c r="T438" i="1" s="1"/>
  <c r="S36" i="1"/>
  <c r="S114" i="1" s="1"/>
  <c r="S276" i="1" s="1"/>
  <c r="S438" i="1" s="1"/>
  <c r="S600" i="1" s="1"/>
  <c r="S762" i="1" s="1"/>
  <c r="R36" i="1"/>
  <c r="R114" i="1" s="1"/>
  <c r="R276" i="1" s="1"/>
  <c r="R438" i="1" s="1"/>
  <c r="Q36" i="1"/>
  <c r="Q114" i="1" s="1"/>
  <c r="Q276" i="1" s="1"/>
  <c r="Q438" i="1" s="1"/>
  <c r="Q600" i="1" s="1"/>
  <c r="Q762" i="1" s="1"/>
  <c r="P36" i="1"/>
  <c r="P114" i="1"/>
  <c r="P276" i="1" s="1"/>
  <c r="P438" i="1" s="1"/>
  <c r="P600" i="1" s="1"/>
  <c r="P762" i="1" s="1"/>
  <c r="O36" i="1"/>
  <c r="O114" i="1" s="1"/>
  <c r="O276" i="1"/>
  <c r="O438" i="1" s="1"/>
  <c r="O600" i="1" s="1"/>
  <c r="O762" i="1" s="1"/>
  <c r="N36" i="1"/>
  <c r="N114" i="1" s="1"/>
  <c r="N276" i="1" s="1"/>
  <c r="N438" i="1" s="1"/>
  <c r="N600" i="1" s="1"/>
  <c r="N762" i="1" s="1"/>
  <c r="L600" i="1"/>
  <c r="T35" i="1"/>
  <c r="T113" i="1"/>
  <c r="T275" i="1" s="1"/>
  <c r="T437" i="1" s="1"/>
  <c r="S35" i="1"/>
  <c r="S113" i="1" s="1"/>
  <c r="S275" i="1" s="1"/>
  <c r="S437" i="1" s="1"/>
  <c r="S599" i="1" s="1"/>
  <c r="S761" i="1" s="1"/>
  <c r="R35" i="1"/>
  <c r="R113" i="1" s="1"/>
  <c r="R275" i="1" s="1"/>
  <c r="R437" i="1" s="1"/>
  <c r="Q35" i="1"/>
  <c r="Q113" i="1" s="1"/>
  <c r="Q275" i="1" s="1"/>
  <c r="Q437" i="1" s="1"/>
  <c r="Q599" i="1" s="1"/>
  <c r="Q761" i="1" s="1"/>
  <c r="P35" i="1"/>
  <c r="P113" i="1" s="1"/>
  <c r="P275" i="1" s="1"/>
  <c r="P437" i="1" s="1"/>
  <c r="P599" i="1" s="1"/>
  <c r="P761" i="1" s="1"/>
  <c r="O35" i="1"/>
  <c r="O113" i="1" s="1"/>
  <c r="O275" i="1" s="1"/>
  <c r="O437" i="1" s="1"/>
  <c r="O599" i="1" s="1"/>
  <c r="O761" i="1" s="1"/>
  <c r="N35" i="1"/>
  <c r="N113" i="1"/>
  <c r="N275" i="1" s="1"/>
  <c r="N437" i="1" s="1"/>
  <c r="N599" i="1" s="1"/>
  <c r="N761" i="1" s="1"/>
  <c r="L599" i="1"/>
  <c r="T34" i="1"/>
  <c r="T112" i="1" s="1"/>
  <c r="T274" i="1" s="1"/>
  <c r="T436" i="1" s="1"/>
  <c r="S34" i="1"/>
  <c r="S112" i="1" s="1"/>
  <c r="S274" i="1" s="1"/>
  <c r="S436" i="1" s="1"/>
  <c r="S598" i="1" s="1"/>
  <c r="S760" i="1" s="1"/>
  <c r="R34" i="1"/>
  <c r="R112" i="1" s="1"/>
  <c r="R274" i="1" s="1"/>
  <c r="R436" i="1" s="1"/>
  <c r="R598" i="1" s="1"/>
  <c r="Q34" i="1"/>
  <c r="Q112" i="1" s="1"/>
  <c r="Q274" i="1" s="1"/>
  <c r="Q436" i="1" s="1"/>
  <c r="P34" i="1"/>
  <c r="P112" i="1" s="1"/>
  <c r="P274" i="1" s="1"/>
  <c r="P436" i="1" s="1"/>
  <c r="P598" i="1" s="1"/>
  <c r="P760" i="1" s="1"/>
  <c r="O34" i="1"/>
  <c r="O112" i="1" s="1"/>
  <c r="O274" i="1" s="1"/>
  <c r="O436" i="1" s="1"/>
  <c r="O598" i="1" s="1"/>
  <c r="O760" i="1" s="1"/>
  <c r="N34" i="1"/>
  <c r="N112" i="1" s="1"/>
  <c r="N274" i="1" s="1"/>
  <c r="N436" i="1" s="1"/>
  <c r="N598" i="1" s="1"/>
  <c r="N760" i="1" s="1"/>
  <c r="L598" i="1"/>
  <c r="T33" i="1"/>
  <c r="T111" i="1"/>
  <c r="T273" i="1" s="1"/>
  <c r="T435" i="1" s="1"/>
  <c r="S33" i="1"/>
  <c r="S111" i="1" s="1"/>
  <c r="S273" i="1" s="1"/>
  <c r="S435" i="1" s="1"/>
  <c r="R33" i="1"/>
  <c r="R111" i="1" s="1"/>
  <c r="R273" i="1" s="1"/>
  <c r="R435" i="1" s="1"/>
  <c r="R597" i="1" s="1"/>
  <c r="Q33" i="1"/>
  <c r="Q111" i="1"/>
  <c r="Q273" i="1" s="1"/>
  <c r="Q435" i="1" s="1"/>
  <c r="Q597" i="1" s="1"/>
  <c r="Q759" i="1" s="1"/>
  <c r="P33" i="1"/>
  <c r="P111" i="1" s="1"/>
  <c r="P273" i="1" s="1"/>
  <c r="P435" i="1" s="1"/>
  <c r="P597" i="1" s="1"/>
  <c r="P759" i="1" s="1"/>
  <c r="O33" i="1"/>
  <c r="O111" i="1"/>
  <c r="O273" i="1" s="1"/>
  <c r="O435" i="1" s="1"/>
  <c r="O597" i="1" s="1"/>
  <c r="O759" i="1" s="1"/>
  <c r="N33" i="1"/>
  <c r="N111" i="1" s="1"/>
  <c r="N273" i="1" s="1"/>
  <c r="N435" i="1" s="1"/>
  <c r="N597" i="1" s="1"/>
  <c r="N759" i="1" s="1"/>
  <c r="L597" i="1"/>
  <c r="T32" i="1"/>
  <c r="T110" i="1" s="1"/>
  <c r="T272" i="1" s="1"/>
  <c r="T434" i="1" s="1"/>
  <c r="T596" i="1" s="1"/>
  <c r="S32" i="1"/>
  <c r="S110" i="1" s="1"/>
  <c r="S272" i="1" s="1"/>
  <c r="S434" i="1" s="1"/>
  <c r="S596" i="1" s="1"/>
  <c r="S758" i="1" s="1"/>
  <c r="R32" i="1"/>
  <c r="R110" i="1" s="1"/>
  <c r="R272" i="1" s="1"/>
  <c r="R434" i="1" s="1"/>
  <c r="R596" i="1" s="1"/>
  <c r="Q32" i="1"/>
  <c r="Q110" i="1" s="1"/>
  <c r="Q272" i="1" s="1"/>
  <c r="Q434" i="1" s="1"/>
  <c r="Q596" i="1" s="1"/>
  <c r="Q758" i="1" s="1"/>
  <c r="P32" i="1"/>
  <c r="P110" i="1" s="1"/>
  <c r="P272" i="1" s="1"/>
  <c r="P434" i="1" s="1"/>
  <c r="P596" i="1" s="1"/>
  <c r="P758" i="1" s="1"/>
  <c r="O32" i="1"/>
  <c r="O110" i="1" s="1"/>
  <c r="O272" i="1" s="1"/>
  <c r="O434" i="1" s="1"/>
  <c r="N32" i="1"/>
  <c r="N110" i="1" s="1"/>
  <c r="N272" i="1" s="1"/>
  <c r="N434" i="1" s="1"/>
  <c r="N596" i="1" s="1"/>
  <c r="N758" i="1" s="1"/>
  <c r="L596" i="1"/>
  <c r="T31" i="1"/>
  <c r="T109" i="1"/>
  <c r="T271" i="1" s="1"/>
  <c r="T433" i="1" s="1"/>
  <c r="T595" i="1" s="1"/>
  <c r="S31" i="1"/>
  <c r="S109" i="1" s="1"/>
  <c r="S271" i="1" s="1"/>
  <c r="S433" i="1" s="1"/>
  <c r="R31" i="1"/>
  <c r="R109" i="1" s="1"/>
  <c r="R271" i="1" s="1"/>
  <c r="R433" i="1" s="1"/>
  <c r="R595" i="1" s="1"/>
  <c r="Q31" i="1"/>
  <c r="Q109" i="1"/>
  <c r="Q271" i="1" s="1"/>
  <c r="Q433" i="1" s="1"/>
  <c r="Q595" i="1" s="1"/>
  <c r="Q757" i="1" s="1"/>
  <c r="P31" i="1"/>
  <c r="P109" i="1" s="1"/>
  <c r="P271" i="1" s="1"/>
  <c r="P433" i="1" s="1"/>
  <c r="P595" i="1" s="1"/>
  <c r="P757" i="1" s="1"/>
  <c r="O31" i="1"/>
  <c r="O109" i="1"/>
  <c r="O271" i="1" s="1"/>
  <c r="O433" i="1" s="1"/>
  <c r="O595" i="1" s="1"/>
  <c r="O757" i="1" s="1"/>
  <c r="N31" i="1"/>
  <c r="N109" i="1" s="1"/>
  <c r="N271" i="1" s="1"/>
  <c r="N433" i="1" s="1"/>
  <c r="N595" i="1" s="1"/>
  <c r="N757" i="1" s="1"/>
  <c r="L595" i="1"/>
  <c r="T30" i="1"/>
  <c r="T108" i="1" s="1"/>
  <c r="T270" i="1" s="1"/>
  <c r="T432" i="1" s="1"/>
  <c r="T594" i="1" s="1"/>
  <c r="S30" i="1"/>
  <c r="S108" i="1" s="1"/>
  <c r="S270" i="1" s="1"/>
  <c r="S432" i="1" s="1"/>
  <c r="R30" i="1"/>
  <c r="R108" i="1" s="1"/>
  <c r="R270" i="1" s="1"/>
  <c r="R432" i="1" s="1"/>
  <c r="R594" i="1" s="1"/>
  <c r="Q30" i="1"/>
  <c r="Q108" i="1" s="1"/>
  <c r="Q270" i="1" s="1"/>
  <c r="Q432" i="1" s="1"/>
  <c r="Q594" i="1" s="1"/>
  <c r="Q756" i="1" s="1"/>
  <c r="P30" i="1"/>
  <c r="P108" i="1" s="1"/>
  <c r="P270" i="1" s="1"/>
  <c r="P432" i="1" s="1"/>
  <c r="P594" i="1" s="1"/>
  <c r="P756" i="1" s="1"/>
  <c r="O30" i="1"/>
  <c r="O108" i="1" s="1"/>
  <c r="O270" i="1" s="1"/>
  <c r="O432" i="1" s="1"/>
  <c r="O594" i="1" s="1"/>
  <c r="O756" i="1" s="1"/>
  <c r="N30" i="1"/>
  <c r="N108" i="1" s="1"/>
  <c r="N270" i="1" s="1"/>
  <c r="N432" i="1" s="1"/>
  <c r="N594" i="1" s="1"/>
  <c r="N756" i="1" s="1"/>
  <c r="L594" i="1"/>
  <c r="T29" i="1"/>
  <c r="T107" i="1"/>
  <c r="T269" i="1" s="1"/>
  <c r="T431" i="1" s="1"/>
  <c r="T593" i="1" s="1"/>
  <c r="S29" i="1"/>
  <c r="S107" i="1" s="1"/>
  <c r="S269" i="1" s="1"/>
  <c r="S431" i="1" s="1"/>
  <c r="R29" i="1"/>
  <c r="R107" i="1" s="1"/>
  <c r="R269" i="1" s="1"/>
  <c r="R431" i="1" s="1"/>
  <c r="R593" i="1" s="1"/>
  <c r="Q29" i="1"/>
  <c r="Q107" i="1"/>
  <c r="Q269" i="1" s="1"/>
  <c r="Q431" i="1" s="1"/>
  <c r="Q593" i="1" s="1"/>
  <c r="Q755" i="1" s="1"/>
  <c r="P29" i="1"/>
  <c r="P107" i="1" s="1"/>
  <c r="P269" i="1" s="1"/>
  <c r="P431" i="1" s="1"/>
  <c r="P593" i="1" s="1"/>
  <c r="P755" i="1" s="1"/>
  <c r="O29" i="1"/>
  <c r="O107" i="1"/>
  <c r="O269" i="1" s="1"/>
  <c r="O431" i="1" s="1"/>
  <c r="O593" i="1" s="1"/>
  <c r="O755" i="1" s="1"/>
  <c r="N29" i="1"/>
  <c r="N107" i="1" s="1"/>
  <c r="N269" i="1" s="1"/>
  <c r="N431" i="1" s="1"/>
  <c r="N593" i="1" s="1"/>
  <c r="N755" i="1" s="1"/>
  <c r="L593" i="1"/>
  <c r="T28" i="1"/>
  <c r="T106" i="1" s="1"/>
  <c r="T268" i="1" s="1"/>
  <c r="T430" i="1" s="1"/>
  <c r="T592" i="1" s="1"/>
  <c r="S28" i="1"/>
  <c r="S106" i="1" s="1"/>
  <c r="S268" i="1" s="1"/>
  <c r="S430" i="1" s="1"/>
  <c r="S592" i="1" s="1"/>
  <c r="S754" i="1" s="1"/>
  <c r="R28" i="1"/>
  <c r="R106" i="1" s="1"/>
  <c r="R268" i="1" s="1"/>
  <c r="R430" i="1" s="1"/>
  <c r="R592" i="1" s="1"/>
  <c r="Q28" i="1"/>
  <c r="Q106" i="1"/>
  <c r="Q268" i="1" s="1"/>
  <c r="Q430" i="1" s="1"/>
  <c r="P28" i="1"/>
  <c r="P106" i="1" s="1"/>
  <c r="P268" i="1" s="1"/>
  <c r="P430" i="1" s="1"/>
  <c r="P592" i="1" s="1"/>
  <c r="P754" i="1" s="1"/>
  <c r="O28" i="1"/>
  <c r="O106" i="1" s="1"/>
  <c r="O268" i="1" s="1"/>
  <c r="O430" i="1" s="1"/>
  <c r="O592" i="1" s="1"/>
  <c r="O754" i="1" s="1"/>
  <c r="N28" i="1"/>
  <c r="N106" i="1" s="1"/>
  <c r="N268" i="1" s="1"/>
  <c r="N430" i="1" s="1"/>
  <c r="N592" i="1" s="1"/>
  <c r="N754" i="1" s="1"/>
  <c r="L592" i="1"/>
  <c r="T27" i="1"/>
  <c r="T105" i="1" s="1"/>
  <c r="T267" i="1" s="1"/>
  <c r="T429" i="1" s="1"/>
  <c r="S27" i="1"/>
  <c r="S105" i="1"/>
  <c r="S267" i="1" s="1"/>
  <c r="S429" i="1" s="1"/>
  <c r="S591" i="1" s="1"/>
  <c r="S753" i="1" s="1"/>
  <c r="R27" i="1"/>
  <c r="R105" i="1" s="1"/>
  <c r="R267" i="1" s="1"/>
  <c r="R429" i="1" s="1"/>
  <c r="R591" i="1" s="1"/>
  <c r="Q27" i="1"/>
  <c r="Q105" i="1"/>
  <c r="Q267" i="1" s="1"/>
  <c r="Q429" i="1" s="1"/>
  <c r="Q591" i="1" s="1"/>
  <c r="Q753" i="1" s="1"/>
  <c r="P27" i="1"/>
  <c r="P105" i="1" s="1"/>
  <c r="P267" i="1" s="1"/>
  <c r="P429" i="1" s="1"/>
  <c r="P591" i="1" s="1"/>
  <c r="P753" i="1" s="1"/>
  <c r="O27" i="1"/>
  <c r="O105" i="1" s="1"/>
  <c r="O267" i="1" s="1"/>
  <c r="O429" i="1" s="1"/>
  <c r="O591" i="1" s="1"/>
  <c r="O753" i="1" s="1"/>
  <c r="N27" i="1"/>
  <c r="N105" i="1" s="1"/>
  <c r="N267" i="1" s="1"/>
  <c r="N429" i="1" s="1"/>
  <c r="N591" i="1" s="1"/>
  <c r="N753" i="1" s="1"/>
  <c r="L591" i="1"/>
  <c r="T26" i="1"/>
  <c r="T104" i="1" s="1"/>
  <c r="T266" i="1" s="1"/>
  <c r="T428" i="1" s="1"/>
  <c r="T590" i="1" s="1"/>
  <c r="S26" i="1"/>
  <c r="S104" i="1" s="1"/>
  <c r="S266" i="1" s="1"/>
  <c r="S428" i="1" s="1"/>
  <c r="S590" i="1" s="1"/>
  <c r="S752" i="1" s="1"/>
  <c r="R26" i="1"/>
  <c r="R104" i="1" s="1"/>
  <c r="R266" i="1" s="1"/>
  <c r="R428" i="1" s="1"/>
  <c r="R590" i="1" s="1"/>
  <c r="Q26" i="1"/>
  <c r="Q104" i="1"/>
  <c r="Q266" i="1" s="1"/>
  <c r="Q428" i="1" s="1"/>
  <c r="Q590" i="1" s="1"/>
  <c r="Q752" i="1" s="1"/>
  <c r="P26" i="1"/>
  <c r="P104" i="1" s="1"/>
  <c r="P266" i="1" s="1"/>
  <c r="P428" i="1" s="1"/>
  <c r="P590" i="1" s="1"/>
  <c r="P752" i="1" s="1"/>
  <c r="O26" i="1"/>
  <c r="O104" i="1" s="1"/>
  <c r="O266" i="1" s="1"/>
  <c r="O428" i="1" s="1"/>
  <c r="O590" i="1" s="1"/>
  <c r="O752" i="1" s="1"/>
  <c r="N26" i="1"/>
  <c r="N104" i="1" s="1"/>
  <c r="N266" i="1" s="1"/>
  <c r="N428" i="1" s="1"/>
  <c r="L590" i="1"/>
  <c r="T25" i="1"/>
  <c r="T103" i="1" s="1"/>
  <c r="T265" i="1" s="1"/>
  <c r="T427" i="1" s="1"/>
  <c r="S25" i="1"/>
  <c r="S103" i="1"/>
  <c r="S265" i="1" s="1"/>
  <c r="S427" i="1" s="1"/>
  <c r="S589" i="1" s="1"/>
  <c r="S751" i="1" s="1"/>
  <c r="R25" i="1"/>
  <c r="R103" i="1" s="1"/>
  <c r="R265" i="1" s="1"/>
  <c r="R427" i="1" s="1"/>
  <c r="R589" i="1" s="1"/>
  <c r="Q25" i="1"/>
  <c r="Q103" i="1"/>
  <c r="Q265" i="1" s="1"/>
  <c r="Q427" i="1" s="1"/>
  <c r="Q589" i="1" s="1"/>
  <c r="Q751" i="1" s="1"/>
  <c r="P25" i="1"/>
  <c r="P103" i="1" s="1"/>
  <c r="P265" i="1" s="1"/>
  <c r="P427" i="1" s="1"/>
  <c r="P589" i="1" s="1"/>
  <c r="P751" i="1" s="1"/>
  <c r="O25" i="1"/>
  <c r="O103" i="1" s="1"/>
  <c r="O265" i="1" s="1"/>
  <c r="O427" i="1" s="1"/>
  <c r="O589" i="1" s="1"/>
  <c r="O751" i="1" s="1"/>
  <c r="N25" i="1"/>
  <c r="N103" i="1" s="1"/>
  <c r="N265" i="1" s="1"/>
  <c r="N427" i="1" s="1"/>
  <c r="N589" i="1" s="1"/>
  <c r="N751" i="1" s="1"/>
  <c r="L589" i="1"/>
  <c r="T24" i="1"/>
  <c r="T102" i="1" s="1"/>
  <c r="T264" i="1" s="1"/>
  <c r="T426" i="1" s="1"/>
  <c r="T588" i="1" s="1"/>
  <c r="S24" i="1"/>
  <c r="S102" i="1" s="1"/>
  <c r="S264" i="1" s="1"/>
  <c r="S426" i="1" s="1"/>
  <c r="S588" i="1" s="1"/>
  <c r="S750" i="1" s="1"/>
  <c r="R24" i="1"/>
  <c r="R102" i="1" s="1"/>
  <c r="R264" i="1" s="1"/>
  <c r="R426" i="1" s="1"/>
  <c r="Q24" i="1"/>
  <c r="Q102" i="1" s="1"/>
  <c r="Q264" i="1" s="1"/>
  <c r="Q426" i="1" s="1"/>
  <c r="Q588" i="1" s="1"/>
  <c r="Q750" i="1" s="1"/>
  <c r="P24" i="1"/>
  <c r="P102" i="1" s="1"/>
  <c r="P264" i="1" s="1"/>
  <c r="P426" i="1" s="1"/>
  <c r="P588" i="1" s="1"/>
  <c r="P750" i="1" s="1"/>
  <c r="O24" i="1"/>
  <c r="O102" i="1" s="1"/>
  <c r="O264" i="1" s="1"/>
  <c r="O426" i="1" s="1"/>
  <c r="O588" i="1" s="1"/>
  <c r="O750" i="1" s="1"/>
  <c r="N24" i="1"/>
  <c r="N102" i="1" s="1"/>
  <c r="N264" i="1" s="1"/>
  <c r="N426" i="1" s="1"/>
  <c r="N588" i="1" s="1"/>
  <c r="N750" i="1" s="1"/>
  <c r="L588" i="1"/>
  <c r="T23" i="1"/>
  <c r="T101" i="1"/>
  <c r="T263" i="1" s="1"/>
  <c r="T425" i="1" s="1"/>
  <c r="S23" i="1"/>
  <c r="S101" i="1" s="1"/>
  <c r="S263" i="1" s="1"/>
  <c r="S425" i="1" s="1"/>
  <c r="S587" i="1" s="1"/>
  <c r="S749" i="1" s="1"/>
  <c r="R23" i="1"/>
  <c r="R101" i="1" s="1"/>
  <c r="R263" i="1" s="1"/>
  <c r="R425" i="1" s="1"/>
  <c r="R587" i="1" s="1"/>
  <c r="Q23" i="1"/>
  <c r="Q101" i="1"/>
  <c r="Q263" i="1" s="1"/>
  <c r="Q425" i="1" s="1"/>
  <c r="Q587" i="1" s="1"/>
  <c r="Q749" i="1" s="1"/>
  <c r="P23" i="1"/>
  <c r="P101" i="1" s="1"/>
  <c r="P263" i="1" s="1"/>
  <c r="P425" i="1" s="1"/>
  <c r="P587" i="1" s="1"/>
  <c r="P749" i="1" s="1"/>
  <c r="O23" i="1"/>
  <c r="O101" i="1"/>
  <c r="O263" i="1" s="1"/>
  <c r="O425" i="1" s="1"/>
  <c r="O587" i="1" s="1"/>
  <c r="O749" i="1" s="1"/>
  <c r="N23" i="1"/>
  <c r="N101" i="1" s="1"/>
  <c r="N263" i="1" s="1"/>
  <c r="N425" i="1" s="1"/>
  <c r="N587" i="1" s="1"/>
  <c r="N749" i="1" s="1"/>
  <c r="L587" i="1"/>
  <c r="T22" i="1"/>
  <c r="T100" i="1" s="1"/>
  <c r="T262" i="1" s="1"/>
  <c r="T424" i="1" s="1"/>
  <c r="T586" i="1" s="1"/>
  <c r="S22" i="1"/>
  <c r="S100" i="1" s="1"/>
  <c r="S262" i="1" s="1"/>
  <c r="S424" i="1" s="1"/>
  <c r="S586" i="1" s="1"/>
  <c r="S748" i="1" s="1"/>
  <c r="R22" i="1"/>
  <c r="R100" i="1" s="1"/>
  <c r="R262" i="1" s="1"/>
  <c r="R424" i="1" s="1"/>
  <c r="R586" i="1" s="1"/>
  <c r="Q22" i="1"/>
  <c r="Q100" i="1" s="1"/>
  <c r="Q262" i="1" s="1"/>
  <c r="Q424" i="1" s="1"/>
  <c r="P22" i="1"/>
  <c r="P100" i="1" s="1"/>
  <c r="P262" i="1" s="1"/>
  <c r="P424" i="1" s="1"/>
  <c r="P586" i="1" s="1"/>
  <c r="P748" i="1" s="1"/>
  <c r="O22" i="1"/>
  <c r="O100" i="1" s="1"/>
  <c r="O262" i="1" s="1"/>
  <c r="O424" i="1" s="1"/>
  <c r="O586" i="1" s="1"/>
  <c r="O748" i="1" s="1"/>
  <c r="N22" i="1"/>
  <c r="N100" i="1" s="1"/>
  <c r="N262" i="1" s="1"/>
  <c r="N424" i="1" s="1"/>
  <c r="N586" i="1" s="1"/>
  <c r="N748" i="1" s="1"/>
  <c r="L586" i="1"/>
  <c r="T21" i="1"/>
  <c r="T99" i="1"/>
  <c r="T261" i="1" s="1"/>
  <c r="T423" i="1" s="1"/>
  <c r="T585" i="1" s="1"/>
  <c r="S21" i="1"/>
  <c r="S99" i="1" s="1"/>
  <c r="S261" i="1" s="1"/>
  <c r="S423" i="1" s="1"/>
  <c r="S585" i="1" s="1"/>
  <c r="S747" i="1" s="1"/>
  <c r="R21" i="1"/>
  <c r="R99" i="1" s="1"/>
  <c r="R261" i="1" s="1"/>
  <c r="R423" i="1" s="1"/>
  <c r="Q21" i="1"/>
  <c r="Q99" i="1"/>
  <c r="Q261" i="1" s="1"/>
  <c r="Q423" i="1" s="1"/>
  <c r="Q585" i="1" s="1"/>
  <c r="Q747" i="1" s="1"/>
  <c r="P21" i="1"/>
  <c r="P99" i="1" s="1"/>
  <c r="P261" i="1" s="1"/>
  <c r="P423" i="1" s="1"/>
  <c r="P585" i="1" s="1"/>
  <c r="P747" i="1" s="1"/>
  <c r="O21" i="1"/>
  <c r="O99" i="1"/>
  <c r="O261" i="1" s="1"/>
  <c r="O423" i="1" s="1"/>
  <c r="O585" i="1" s="1"/>
  <c r="O747" i="1" s="1"/>
  <c r="N21" i="1"/>
  <c r="N99" i="1" s="1"/>
  <c r="N261" i="1" s="1"/>
  <c r="N423" i="1" s="1"/>
  <c r="N585" i="1" s="1"/>
  <c r="N747" i="1" s="1"/>
  <c r="L585" i="1"/>
  <c r="T20" i="1"/>
  <c r="T98" i="1" s="1"/>
  <c r="T260" i="1" s="1"/>
  <c r="T422" i="1" s="1"/>
  <c r="S20" i="1"/>
  <c r="S98" i="1" s="1"/>
  <c r="S260" i="1" s="1"/>
  <c r="S422" i="1" s="1"/>
  <c r="S584" i="1" s="1"/>
  <c r="S746" i="1" s="1"/>
  <c r="R20" i="1"/>
  <c r="R98" i="1" s="1"/>
  <c r="R260" i="1" s="1"/>
  <c r="R422" i="1" s="1"/>
  <c r="R584" i="1" s="1"/>
  <c r="Q20" i="1"/>
  <c r="Q98" i="1"/>
  <c r="Q260" i="1" s="1"/>
  <c r="Q422" i="1" s="1"/>
  <c r="Q584" i="1" s="1"/>
  <c r="Q746" i="1" s="1"/>
  <c r="P20" i="1"/>
  <c r="P98" i="1" s="1"/>
  <c r="P260" i="1" s="1"/>
  <c r="P422" i="1" s="1"/>
  <c r="P584" i="1" s="1"/>
  <c r="P746" i="1" s="1"/>
  <c r="O20" i="1"/>
  <c r="O98" i="1" s="1"/>
  <c r="O260" i="1" s="1"/>
  <c r="O422" i="1" s="1"/>
  <c r="O584" i="1" s="1"/>
  <c r="O746" i="1" s="1"/>
  <c r="N20" i="1"/>
  <c r="N98" i="1" s="1"/>
  <c r="N260" i="1" s="1"/>
  <c r="N422" i="1" s="1"/>
  <c r="N584" i="1" s="1"/>
  <c r="N746" i="1" s="1"/>
  <c r="L584" i="1"/>
  <c r="T19" i="1"/>
  <c r="T97" i="1" s="1"/>
  <c r="T259" i="1" s="1"/>
  <c r="T421" i="1" s="1"/>
  <c r="S19" i="1"/>
  <c r="S97" i="1"/>
  <c r="S259" i="1" s="1"/>
  <c r="S421" i="1" s="1"/>
  <c r="S583" i="1" s="1"/>
  <c r="S745" i="1" s="1"/>
  <c r="R19" i="1"/>
  <c r="R97" i="1" s="1"/>
  <c r="R259" i="1" s="1"/>
  <c r="R421" i="1" s="1"/>
  <c r="R583" i="1" s="1"/>
  <c r="Q19" i="1"/>
  <c r="Q97" i="1"/>
  <c r="Q259" i="1" s="1"/>
  <c r="Q421" i="1" s="1"/>
  <c r="P19" i="1"/>
  <c r="P97" i="1" s="1"/>
  <c r="P259" i="1" s="1"/>
  <c r="P421" i="1" s="1"/>
  <c r="P583" i="1" s="1"/>
  <c r="P745" i="1" s="1"/>
  <c r="O19" i="1"/>
  <c r="O97" i="1" s="1"/>
  <c r="O259" i="1" s="1"/>
  <c r="O421" i="1" s="1"/>
  <c r="O583" i="1" s="1"/>
  <c r="O745" i="1" s="1"/>
  <c r="N19" i="1"/>
  <c r="N97" i="1" s="1"/>
  <c r="N259" i="1" s="1"/>
  <c r="N421" i="1" s="1"/>
  <c r="N583" i="1" s="1"/>
  <c r="N745" i="1" s="1"/>
  <c r="L583" i="1"/>
  <c r="T18" i="1"/>
  <c r="T96" i="1" s="1"/>
  <c r="T258" i="1" s="1"/>
  <c r="T420" i="1" s="1"/>
  <c r="T582" i="1" s="1"/>
  <c r="S18" i="1"/>
  <c r="S96" i="1"/>
  <c r="S258" i="1" s="1"/>
  <c r="S420" i="1" s="1"/>
  <c r="E420" i="1" s="1"/>
  <c r="R18" i="1"/>
  <c r="R96" i="1" s="1"/>
  <c r="R258" i="1" s="1"/>
  <c r="R420" i="1" s="1"/>
  <c r="R582" i="1" s="1"/>
  <c r="Q18" i="1"/>
  <c r="Q96" i="1" s="1"/>
  <c r="Q258" i="1" s="1"/>
  <c r="Q420" i="1" s="1"/>
  <c r="Q582" i="1" s="1"/>
  <c r="Q744" i="1" s="1"/>
  <c r="P18" i="1"/>
  <c r="P96" i="1" s="1"/>
  <c r="P258" i="1" s="1"/>
  <c r="P420" i="1" s="1"/>
  <c r="P582" i="1" s="1"/>
  <c r="P744" i="1" s="1"/>
  <c r="O18" i="1"/>
  <c r="O96" i="1" s="1"/>
  <c r="O258" i="1" s="1"/>
  <c r="O420" i="1" s="1"/>
  <c r="O582" i="1" s="1"/>
  <c r="O744" i="1" s="1"/>
  <c r="N18" i="1"/>
  <c r="N96" i="1" s="1"/>
  <c r="N258" i="1" s="1"/>
  <c r="N420" i="1" s="1"/>
  <c r="N582" i="1" s="1"/>
  <c r="N744" i="1" s="1"/>
  <c r="L582" i="1"/>
  <c r="T17" i="1"/>
  <c r="T95" i="1" s="1"/>
  <c r="T257" i="1" s="1"/>
  <c r="T419" i="1" s="1"/>
  <c r="S17" i="1"/>
  <c r="S95" i="1" s="1"/>
  <c r="S257" i="1" s="1"/>
  <c r="S419" i="1" s="1"/>
  <c r="S581" i="1" s="1"/>
  <c r="S743" i="1" s="1"/>
  <c r="R17" i="1"/>
  <c r="R95" i="1" s="1"/>
  <c r="R257" i="1" s="1"/>
  <c r="R419" i="1" s="1"/>
  <c r="R581" i="1" s="1"/>
  <c r="Q17" i="1"/>
  <c r="Q95" i="1"/>
  <c r="Q257" i="1" s="1"/>
  <c r="Q419" i="1" s="1"/>
  <c r="Q581" i="1" s="1"/>
  <c r="Q743" i="1" s="1"/>
  <c r="P17" i="1"/>
  <c r="P95" i="1" s="1"/>
  <c r="P257" i="1" s="1"/>
  <c r="P419" i="1" s="1"/>
  <c r="P581" i="1" s="1"/>
  <c r="P743" i="1" s="1"/>
  <c r="O17" i="1"/>
  <c r="O95" i="1" s="1"/>
  <c r="O257" i="1" s="1"/>
  <c r="O419" i="1" s="1"/>
  <c r="O581" i="1" s="1"/>
  <c r="O743" i="1" s="1"/>
  <c r="N17" i="1"/>
  <c r="N95" i="1" s="1"/>
  <c r="N257" i="1" s="1"/>
  <c r="N419" i="1" s="1"/>
  <c r="N581" i="1" s="1"/>
  <c r="N743" i="1" s="1"/>
  <c r="L581" i="1"/>
  <c r="T16" i="1"/>
  <c r="T94" i="1" s="1"/>
  <c r="T256" i="1" s="1"/>
  <c r="T418" i="1" s="1"/>
  <c r="T580" i="1" s="1"/>
  <c r="S16" i="1"/>
  <c r="S94" i="1" s="1"/>
  <c r="S256" i="1" s="1"/>
  <c r="S418" i="1" s="1"/>
  <c r="R16" i="1"/>
  <c r="R94" i="1" s="1"/>
  <c r="R256" i="1" s="1"/>
  <c r="R418" i="1" s="1"/>
  <c r="R580" i="1" s="1"/>
  <c r="Q16" i="1"/>
  <c r="Q94" i="1" s="1"/>
  <c r="Q256" i="1" s="1"/>
  <c r="Q418" i="1" s="1"/>
  <c r="Q580" i="1" s="1"/>
  <c r="Q742" i="1" s="1"/>
  <c r="P16" i="1"/>
  <c r="P94" i="1" s="1"/>
  <c r="P256" i="1" s="1"/>
  <c r="P418" i="1" s="1"/>
  <c r="P580" i="1" s="1"/>
  <c r="P742" i="1" s="1"/>
  <c r="O16" i="1"/>
  <c r="O94" i="1" s="1"/>
  <c r="O256" i="1" s="1"/>
  <c r="O418" i="1" s="1"/>
  <c r="O580" i="1" s="1"/>
  <c r="O742" i="1" s="1"/>
  <c r="N16" i="1"/>
  <c r="N94" i="1" s="1"/>
  <c r="N256" i="1" s="1"/>
  <c r="N418" i="1" s="1"/>
  <c r="N580" i="1" s="1"/>
  <c r="N742" i="1" s="1"/>
  <c r="L580" i="1"/>
  <c r="T15" i="1"/>
  <c r="T93" i="1" s="1"/>
  <c r="T255" i="1" s="1"/>
  <c r="T417" i="1" s="1"/>
  <c r="J417" i="1" s="1"/>
  <c r="S15" i="1"/>
  <c r="S93" i="1" s="1"/>
  <c r="S255" i="1" s="1"/>
  <c r="S417" i="1" s="1"/>
  <c r="S579" i="1" s="1"/>
  <c r="S741" i="1" s="1"/>
  <c r="R15" i="1"/>
  <c r="R93" i="1" s="1"/>
  <c r="R255" i="1" s="1"/>
  <c r="R417" i="1" s="1"/>
  <c r="R579" i="1" s="1"/>
  <c r="Q15" i="1"/>
  <c r="Q93" i="1"/>
  <c r="Q255" i="1" s="1"/>
  <c r="Q417" i="1" s="1"/>
  <c r="Q579" i="1" s="1"/>
  <c r="Q741" i="1" s="1"/>
  <c r="P15" i="1"/>
  <c r="P93" i="1" s="1"/>
  <c r="P255" i="1" s="1"/>
  <c r="P417" i="1" s="1"/>
  <c r="P579" i="1" s="1"/>
  <c r="P741" i="1" s="1"/>
  <c r="O15" i="1"/>
  <c r="O93" i="1" s="1"/>
  <c r="O255" i="1" s="1"/>
  <c r="O417" i="1" s="1"/>
  <c r="O579" i="1" s="1"/>
  <c r="O741" i="1" s="1"/>
  <c r="N15" i="1"/>
  <c r="N93" i="1" s="1"/>
  <c r="N255" i="1" s="1"/>
  <c r="N417" i="1" s="1"/>
  <c r="N579" i="1" s="1"/>
  <c r="N741" i="1" s="1"/>
  <c r="L579" i="1"/>
  <c r="T14" i="1"/>
  <c r="T92" i="1" s="1"/>
  <c r="T254" i="1" s="1"/>
  <c r="T416" i="1" s="1"/>
  <c r="T578" i="1" s="1"/>
  <c r="S14" i="1"/>
  <c r="S92" i="1"/>
  <c r="S254" i="1" s="1"/>
  <c r="S416" i="1" s="1"/>
  <c r="S578" i="1" s="1"/>
  <c r="S740" i="1" s="1"/>
  <c r="R14" i="1"/>
  <c r="R92" i="1" s="1"/>
  <c r="R254" i="1" s="1"/>
  <c r="R416" i="1" s="1"/>
  <c r="R578" i="1" s="1"/>
  <c r="Q14" i="1"/>
  <c r="Q92" i="1" s="1"/>
  <c r="Q254" i="1" s="1"/>
  <c r="Q416" i="1" s="1"/>
  <c r="P14" i="1"/>
  <c r="P92" i="1" s="1"/>
  <c r="P254" i="1" s="1"/>
  <c r="P416" i="1" s="1"/>
  <c r="P578" i="1" s="1"/>
  <c r="P740" i="1" s="1"/>
  <c r="O14" i="1"/>
  <c r="O92" i="1" s="1"/>
  <c r="O254" i="1" s="1"/>
  <c r="O416" i="1" s="1"/>
  <c r="O578" i="1" s="1"/>
  <c r="O740" i="1" s="1"/>
  <c r="N14" i="1"/>
  <c r="N92" i="1" s="1"/>
  <c r="N254" i="1" s="1"/>
  <c r="N416" i="1" s="1"/>
  <c r="N578" i="1" s="1"/>
  <c r="N740" i="1" s="1"/>
  <c r="L578" i="1"/>
  <c r="T13" i="1"/>
  <c r="T91" i="1"/>
  <c r="T253" i="1" s="1"/>
  <c r="T415" i="1" s="1"/>
  <c r="T577" i="1" s="1"/>
  <c r="S13" i="1"/>
  <c r="S91" i="1" s="1"/>
  <c r="S253" i="1" s="1"/>
  <c r="S415" i="1" s="1"/>
  <c r="S577" i="1" s="1"/>
  <c r="S739" i="1" s="1"/>
  <c r="R13" i="1"/>
  <c r="R91" i="1" s="1"/>
  <c r="R253" i="1" s="1"/>
  <c r="R415" i="1" s="1"/>
  <c r="Q13" i="1"/>
  <c r="Q91" i="1"/>
  <c r="Q253" i="1" s="1"/>
  <c r="Q415" i="1" s="1"/>
  <c r="Q577" i="1" s="1"/>
  <c r="Q739" i="1" s="1"/>
  <c r="P13" i="1"/>
  <c r="P91" i="1" s="1"/>
  <c r="P253" i="1" s="1"/>
  <c r="P415" i="1" s="1"/>
  <c r="P577" i="1" s="1"/>
  <c r="P739" i="1" s="1"/>
  <c r="O13" i="1"/>
  <c r="O91" i="1"/>
  <c r="O253" i="1" s="1"/>
  <c r="O415" i="1" s="1"/>
  <c r="O577" i="1" s="1"/>
  <c r="O739" i="1" s="1"/>
  <c r="N13" i="1"/>
  <c r="N91" i="1" s="1"/>
  <c r="N253" i="1" s="1"/>
  <c r="N415" i="1" s="1"/>
  <c r="N577" i="1" s="1"/>
  <c r="N739" i="1" s="1"/>
  <c r="L577" i="1"/>
  <c r="T12" i="1"/>
  <c r="T90" i="1" s="1"/>
  <c r="T252" i="1" s="1"/>
  <c r="T414" i="1" s="1"/>
  <c r="S12" i="1"/>
  <c r="S90" i="1" s="1"/>
  <c r="S252" i="1" s="1"/>
  <c r="S414" i="1" s="1"/>
  <c r="S576" i="1" s="1"/>
  <c r="S738" i="1" s="1"/>
  <c r="R12" i="1"/>
  <c r="R90" i="1" s="1"/>
  <c r="R252" i="1" s="1"/>
  <c r="R414" i="1" s="1"/>
  <c r="R576" i="1" s="1"/>
  <c r="Q12" i="1"/>
  <c r="Q90" i="1"/>
  <c r="Q252" i="1" s="1"/>
  <c r="Q414" i="1" s="1"/>
  <c r="Q576" i="1" s="1"/>
  <c r="Q738" i="1" s="1"/>
  <c r="P12" i="1"/>
  <c r="P90" i="1" s="1"/>
  <c r="P252" i="1" s="1"/>
  <c r="P414" i="1" s="1"/>
  <c r="P576" i="1" s="1"/>
  <c r="P738" i="1" s="1"/>
  <c r="O12" i="1"/>
  <c r="O90" i="1" s="1"/>
  <c r="O252" i="1" s="1"/>
  <c r="O414" i="1" s="1"/>
  <c r="O576" i="1" s="1"/>
  <c r="O738" i="1" s="1"/>
  <c r="N12" i="1"/>
  <c r="N90" i="1" s="1"/>
  <c r="N252" i="1" s="1"/>
  <c r="N414" i="1" s="1"/>
  <c r="N576" i="1" s="1"/>
  <c r="N738" i="1" s="1"/>
  <c r="L576" i="1"/>
  <c r="T11" i="1"/>
  <c r="T89" i="1" s="1"/>
  <c r="T251" i="1" s="1"/>
  <c r="T413" i="1" s="1"/>
  <c r="S11" i="1"/>
  <c r="S89" i="1"/>
  <c r="S251" i="1" s="1"/>
  <c r="S413" i="1" s="1"/>
  <c r="S575" i="1" s="1"/>
  <c r="S737" i="1" s="1"/>
  <c r="R11" i="1"/>
  <c r="R89" i="1" s="1"/>
  <c r="R251" i="1" s="1"/>
  <c r="R413" i="1" s="1"/>
  <c r="R575" i="1" s="1"/>
  <c r="Q11" i="1"/>
  <c r="Q89" i="1"/>
  <c r="Q251" i="1" s="1"/>
  <c r="Q413" i="1" s="1"/>
  <c r="P11" i="1"/>
  <c r="P89" i="1" s="1"/>
  <c r="P251" i="1" s="1"/>
  <c r="P413" i="1" s="1"/>
  <c r="P575" i="1" s="1"/>
  <c r="P737" i="1" s="1"/>
  <c r="O11" i="1"/>
  <c r="O89" i="1" s="1"/>
  <c r="O251" i="1" s="1"/>
  <c r="O413" i="1" s="1"/>
  <c r="O575" i="1" s="1"/>
  <c r="O737" i="1" s="1"/>
  <c r="N11" i="1"/>
  <c r="N89" i="1" s="1"/>
  <c r="N251" i="1" s="1"/>
  <c r="N413" i="1" s="1"/>
  <c r="N575" i="1" s="1"/>
  <c r="N737" i="1" s="1"/>
  <c r="L575" i="1"/>
  <c r="T10" i="1"/>
  <c r="T88" i="1" s="1"/>
  <c r="T250" i="1" s="1"/>
  <c r="T412" i="1" s="1"/>
  <c r="T574" i="1" s="1"/>
  <c r="S10" i="1"/>
  <c r="S88" i="1"/>
  <c r="S250" i="1" s="1"/>
  <c r="S412" i="1" s="1"/>
  <c r="S574" i="1" s="1"/>
  <c r="S736" i="1" s="1"/>
  <c r="R10" i="1"/>
  <c r="R88" i="1" s="1"/>
  <c r="R250" i="1" s="1"/>
  <c r="R412" i="1" s="1"/>
  <c r="R574" i="1" s="1"/>
  <c r="Q10" i="1"/>
  <c r="Q88" i="1" s="1"/>
  <c r="Q250" i="1" s="1"/>
  <c r="Q412" i="1" s="1"/>
  <c r="Q574" i="1" s="1"/>
  <c r="Q736" i="1" s="1"/>
  <c r="P10" i="1"/>
  <c r="P88" i="1" s="1"/>
  <c r="P250" i="1" s="1"/>
  <c r="P412" i="1" s="1"/>
  <c r="P574" i="1" s="1"/>
  <c r="P736" i="1" s="1"/>
  <c r="O10" i="1"/>
  <c r="O88" i="1" s="1"/>
  <c r="O250" i="1" s="1"/>
  <c r="O412" i="1" s="1"/>
  <c r="N10" i="1"/>
  <c r="N88" i="1" s="1"/>
  <c r="N250" i="1" s="1"/>
  <c r="N412" i="1" s="1"/>
  <c r="N574" i="1" s="1"/>
  <c r="N736" i="1" s="1"/>
  <c r="L574" i="1"/>
  <c r="T9" i="1"/>
  <c r="T87" i="1" s="1"/>
  <c r="T249" i="1" s="1"/>
  <c r="T411" i="1" s="1"/>
  <c r="S9" i="1"/>
  <c r="S87" i="1" s="1"/>
  <c r="S249" i="1" s="1"/>
  <c r="S411" i="1" s="1"/>
  <c r="S573" i="1" s="1"/>
  <c r="S735" i="1" s="1"/>
  <c r="R9" i="1"/>
  <c r="R87" i="1" s="1"/>
  <c r="R249" i="1" s="1"/>
  <c r="R411" i="1" s="1"/>
  <c r="R573" i="1" s="1"/>
  <c r="Q9" i="1"/>
  <c r="Q87" i="1"/>
  <c r="Q249" i="1" s="1"/>
  <c r="Q411" i="1" s="1"/>
  <c r="Q573" i="1" s="1"/>
  <c r="Q735" i="1" s="1"/>
  <c r="P9" i="1"/>
  <c r="P87" i="1" s="1"/>
  <c r="P249" i="1" s="1"/>
  <c r="P411" i="1" s="1"/>
  <c r="P573" i="1" s="1"/>
  <c r="P735" i="1" s="1"/>
  <c r="O9" i="1"/>
  <c r="O87" i="1" s="1"/>
  <c r="O249" i="1" s="1"/>
  <c r="O411" i="1" s="1"/>
  <c r="O573" i="1" s="1"/>
  <c r="O735" i="1" s="1"/>
  <c r="N9" i="1"/>
  <c r="N87" i="1" s="1"/>
  <c r="N249" i="1" s="1"/>
  <c r="N411" i="1" s="1"/>
  <c r="N573" i="1" s="1"/>
  <c r="N735" i="1" s="1"/>
  <c r="L573" i="1"/>
  <c r="T8" i="1"/>
  <c r="T86" i="1" s="1"/>
  <c r="T248" i="1" s="1"/>
  <c r="T410" i="1" s="1"/>
  <c r="T572" i="1" s="1"/>
  <c r="S8" i="1"/>
  <c r="S86" i="1" s="1"/>
  <c r="S248" i="1" s="1"/>
  <c r="S410" i="1" s="1"/>
  <c r="R8" i="1"/>
  <c r="R86" i="1" s="1"/>
  <c r="R248" i="1" s="1"/>
  <c r="R410" i="1" s="1"/>
  <c r="R572" i="1" s="1"/>
  <c r="Q8" i="1"/>
  <c r="Q86" i="1" s="1"/>
  <c r="Q248" i="1" s="1"/>
  <c r="Q410" i="1" s="1"/>
  <c r="Q572" i="1" s="1"/>
  <c r="Q734" i="1" s="1"/>
  <c r="P8" i="1"/>
  <c r="P86" i="1" s="1"/>
  <c r="P248" i="1" s="1"/>
  <c r="P410" i="1" s="1"/>
  <c r="P572" i="1" s="1"/>
  <c r="P734" i="1" s="1"/>
  <c r="O8" i="1"/>
  <c r="O86" i="1" s="1"/>
  <c r="O248" i="1" s="1"/>
  <c r="O410" i="1" s="1"/>
  <c r="O572" i="1" s="1"/>
  <c r="O734" i="1" s="1"/>
  <c r="N8" i="1"/>
  <c r="N86" i="1" s="1"/>
  <c r="N248" i="1" s="1"/>
  <c r="N410" i="1" s="1"/>
  <c r="N572" i="1" s="1"/>
  <c r="N734" i="1" s="1"/>
  <c r="L572" i="1"/>
  <c r="T85" i="1"/>
  <c r="T247" i="1" s="1"/>
  <c r="T409" i="1" s="1"/>
  <c r="S85" i="1"/>
  <c r="S247" i="1" s="1"/>
  <c r="S409" i="1" s="1"/>
  <c r="S571" i="1" s="1"/>
  <c r="S733" i="1" s="1"/>
  <c r="R85" i="1"/>
  <c r="R247" i="1" s="1"/>
  <c r="R409" i="1" s="1"/>
  <c r="R571" i="1" s="1"/>
  <c r="O85" i="1"/>
  <c r="O247" i="1" s="1"/>
  <c r="O409" i="1" s="1"/>
  <c r="O571" i="1" s="1"/>
  <c r="O733" i="1" s="1"/>
  <c r="N85" i="1"/>
  <c r="N247" i="1" s="1"/>
  <c r="N409" i="1" s="1"/>
  <c r="N571" i="1" s="1"/>
  <c r="N733" i="1" s="1"/>
  <c r="L571" i="1"/>
  <c r="U485" i="1"/>
  <c r="L485" i="1"/>
  <c r="J485" i="1"/>
  <c r="I485" i="1"/>
  <c r="G485" i="1"/>
  <c r="F485" i="1"/>
  <c r="E485" i="1"/>
  <c r="D485" i="1"/>
  <c r="U484" i="1"/>
  <c r="L484" i="1"/>
  <c r="U483" i="1"/>
  <c r="L483" i="1"/>
  <c r="I483" i="1"/>
  <c r="H483" i="1"/>
  <c r="G483" i="1"/>
  <c r="F483" i="1"/>
  <c r="E483" i="1"/>
  <c r="D483" i="1"/>
  <c r="U482" i="1"/>
  <c r="L482" i="1"/>
  <c r="U481" i="1"/>
  <c r="L481" i="1"/>
  <c r="U480" i="1"/>
  <c r="L480" i="1"/>
  <c r="L479" i="1"/>
  <c r="I479" i="1"/>
  <c r="U478" i="1"/>
  <c r="L478" i="1"/>
  <c r="I478" i="1"/>
  <c r="U477" i="1"/>
  <c r="L477" i="1"/>
  <c r="J477" i="1"/>
  <c r="I477" i="1"/>
  <c r="H477" i="1"/>
  <c r="G477" i="1"/>
  <c r="F477" i="1"/>
  <c r="E477" i="1"/>
  <c r="D477" i="1"/>
  <c r="L476" i="1"/>
  <c r="U475" i="1"/>
  <c r="L475" i="1"/>
  <c r="U474" i="1"/>
  <c r="L474" i="1"/>
  <c r="I474" i="1"/>
  <c r="U473" i="1"/>
  <c r="L473" i="1"/>
  <c r="J473" i="1"/>
  <c r="I473" i="1"/>
  <c r="H473" i="1"/>
  <c r="G473" i="1"/>
  <c r="F473" i="1"/>
  <c r="E473" i="1"/>
  <c r="D473" i="1"/>
  <c r="U472" i="1"/>
  <c r="L472" i="1"/>
  <c r="I472" i="1"/>
  <c r="G472" i="1"/>
  <c r="D472" i="1"/>
  <c r="U471" i="1"/>
  <c r="L471" i="1"/>
  <c r="I471" i="1"/>
  <c r="H471" i="1"/>
  <c r="E471" i="1"/>
  <c r="U470" i="1"/>
  <c r="L470" i="1"/>
  <c r="I470" i="1"/>
  <c r="F470" i="1"/>
  <c r="U469" i="1"/>
  <c r="L469" i="1"/>
  <c r="J469" i="1"/>
  <c r="I469" i="1"/>
  <c r="H469" i="1"/>
  <c r="G469" i="1"/>
  <c r="F469" i="1"/>
  <c r="E469" i="1"/>
  <c r="D469" i="1"/>
  <c r="U468" i="1"/>
  <c r="L468" i="1"/>
  <c r="H468" i="1"/>
  <c r="U467" i="1"/>
  <c r="L467" i="1"/>
  <c r="I467" i="1"/>
  <c r="D467" i="1"/>
  <c r="L466" i="1"/>
  <c r="J466" i="1"/>
  <c r="I466" i="1"/>
  <c r="E466" i="1"/>
  <c r="U465" i="1"/>
  <c r="L465" i="1"/>
  <c r="I465" i="1"/>
  <c r="U464" i="1"/>
  <c r="L464" i="1"/>
  <c r="G464" i="1"/>
  <c r="D464" i="1"/>
  <c r="U463" i="1"/>
  <c r="L463" i="1"/>
  <c r="H463" i="1"/>
  <c r="E463" i="1"/>
  <c r="U462" i="1"/>
  <c r="L462" i="1"/>
  <c r="J462" i="1"/>
  <c r="I462" i="1"/>
  <c r="H462" i="1"/>
  <c r="G462" i="1"/>
  <c r="F462" i="1"/>
  <c r="E462" i="1"/>
  <c r="D462" i="1"/>
  <c r="U461" i="1"/>
  <c r="L461" i="1"/>
  <c r="J461" i="1"/>
  <c r="I461" i="1"/>
  <c r="G461" i="1"/>
  <c r="L460" i="1"/>
  <c r="I460" i="1"/>
  <c r="H460" i="1"/>
  <c r="U459" i="1"/>
  <c r="L459" i="1"/>
  <c r="I459" i="1"/>
  <c r="D459" i="1"/>
  <c r="U458" i="1"/>
  <c r="L458" i="1"/>
  <c r="J458" i="1"/>
  <c r="I458" i="1"/>
  <c r="E458" i="1"/>
  <c r="U457" i="1"/>
  <c r="L457" i="1"/>
  <c r="F457" i="1"/>
  <c r="U456" i="1"/>
  <c r="L456" i="1"/>
  <c r="G456" i="1"/>
  <c r="D456" i="1"/>
  <c r="U455" i="1"/>
  <c r="L455" i="1"/>
  <c r="H455" i="1"/>
  <c r="E455" i="1"/>
  <c r="L454" i="1"/>
  <c r="I454" i="1"/>
  <c r="F454" i="1"/>
  <c r="L453" i="1"/>
  <c r="J453" i="1"/>
  <c r="G453" i="1"/>
  <c r="U452" i="1"/>
  <c r="L452" i="1"/>
  <c r="H452" i="1"/>
  <c r="U451" i="1"/>
  <c r="L451" i="1"/>
  <c r="I451" i="1"/>
  <c r="D451" i="1"/>
  <c r="U450" i="1"/>
  <c r="L450" i="1"/>
  <c r="J450" i="1"/>
  <c r="I450" i="1"/>
  <c r="H450" i="1"/>
  <c r="G450" i="1"/>
  <c r="F450" i="1"/>
  <c r="E450" i="1"/>
  <c r="D450" i="1"/>
  <c r="U449" i="1"/>
  <c r="L449" i="1"/>
  <c r="I449" i="1"/>
  <c r="F449" i="1"/>
  <c r="U448" i="1"/>
  <c r="L448" i="1"/>
  <c r="L446" i="1"/>
  <c r="D446" i="1"/>
  <c r="U445" i="1"/>
  <c r="L445" i="1"/>
  <c r="I445" i="1"/>
  <c r="U444" i="1"/>
  <c r="L444" i="1"/>
  <c r="I444" i="1"/>
  <c r="L443" i="1"/>
  <c r="G443" i="1"/>
  <c r="U442" i="1"/>
  <c r="L442" i="1"/>
  <c r="J442" i="1"/>
  <c r="H442" i="1"/>
  <c r="G442" i="1"/>
  <c r="F442" i="1"/>
  <c r="D442" i="1"/>
  <c r="U441" i="1"/>
  <c r="L441" i="1"/>
  <c r="I441" i="1"/>
  <c r="H441" i="1"/>
  <c r="G441" i="1"/>
  <c r="E441" i="1"/>
  <c r="D441" i="1"/>
  <c r="L440" i="1"/>
  <c r="I440" i="1"/>
  <c r="H440" i="1"/>
  <c r="D440" i="1"/>
  <c r="L439" i="1"/>
  <c r="E439" i="1"/>
  <c r="U438" i="1"/>
  <c r="L438" i="1"/>
  <c r="F438" i="1"/>
  <c r="D438" i="1"/>
  <c r="U437" i="1"/>
  <c r="L437" i="1"/>
  <c r="D437" i="1"/>
  <c r="U436" i="1"/>
  <c r="L436" i="1"/>
  <c r="I436" i="1"/>
  <c r="D436" i="1"/>
  <c r="L435" i="1"/>
  <c r="I435" i="1"/>
  <c r="G435" i="1"/>
  <c r="U434" i="1"/>
  <c r="L434" i="1"/>
  <c r="J434" i="1"/>
  <c r="I434" i="1"/>
  <c r="G434" i="1"/>
  <c r="U433" i="1"/>
  <c r="L433" i="1"/>
  <c r="J433" i="1"/>
  <c r="I433" i="1"/>
  <c r="H433" i="1"/>
  <c r="D433" i="1"/>
  <c r="U432" i="1"/>
  <c r="L432" i="1"/>
  <c r="D432" i="1"/>
  <c r="U431" i="1"/>
  <c r="L431" i="1"/>
  <c r="J431" i="1"/>
  <c r="I431" i="1"/>
  <c r="F431" i="1"/>
  <c r="E431" i="1"/>
  <c r="D431" i="1"/>
  <c r="U430" i="1"/>
  <c r="L430" i="1"/>
  <c r="G430" i="1"/>
  <c r="F430" i="1"/>
  <c r="E430" i="1"/>
  <c r="U429" i="1"/>
  <c r="L429" i="1"/>
  <c r="I429" i="1"/>
  <c r="H429" i="1"/>
  <c r="G429" i="1"/>
  <c r="F429" i="1"/>
  <c r="D429" i="1"/>
  <c r="U428" i="1"/>
  <c r="L428" i="1"/>
  <c r="I428" i="1"/>
  <c r="H428" i="1"/>
  <c r="G428" i="1"/>
  <c r="E428" i="1"/>
  <c r="L427" i="1"/>
  <c r="J427" i="1"/>
  <c r="I427" i="1"/>
  <c r="H427" i="1"/>
  <c r="U426" i="1"/>
  <c r="L426" i="1"/>
  <c r="J426" i="1"/>
  <c r="I426" i="1"/>
  <c r="G426" i="1"/>
  <c r="U425" i="1"/>
  <c r="L425" i="1"/>
  <c r="I425" i="1"/>
  <c r="H425" i="1"/>
  <c r="D425" i="1"/>
  <c r="U424" i="1"/>
  <c r="L424" i="1"/>
  <c r="I424" i="1"/>
  <c r="E424" i="1"/>
  <c r="U423" i="1"/>
  <c r="L423" i="1"/>
  <c r="J423" i="1"/>
  <c r="F423" i="1"/>
  <c r="E423" i="1"/>
  <c r="D423" i="1"/>
  <c r="L422" i="1"/>
  <c r="I422" i="1"/>
  <c r="G422" i="1"/>
  <c r="F422" i="1"/>
  <c r="E422" i="1"/>
  <c r="U421" i="1"/>
  <c r="L421" i="1"/>
  <c r="H421" i="1"/>
  <c r="D421" i="1"/>
  <c r="U420" i="1"/>
  <c r="L420" i="1"/>
  <c r="I420" i="1"/>
  <c r="H420" i="1"/>
  <c r="G420" i="1"/>
  <c r="L419" i="1"/>
  <c r="J419" i="1"/>
  <c r="I419" i="1"/>
  <c r="H419" i="1"/>
  <c r="F419" i="1"/>
  <c r="E419" i="1"/>
  <c r="U418" i="1"/>
  <c r="L418" i="1"/>
  <c r="J418" i="1"/>
  <c r="I418" i="1"/>
  <c r="G418" i="1"/>
  <c r="F418" i="1"/>
  <c r="U417" i="1"/>
  <c r="L417" i="1"/>
  <c r="I417" i="1"/>
  <c r="H417" i="1"/>
  <c r="G417" i="1"/>
  <c r="D417" i="1"/>
  <c r="U416" i="1"/>
  <c r="L416" i="1"/>
  <c r="I416" i="1"/>
  <c r="D416" i="1"/>
  <c r="U415" i="1"/>
  <c r="L415" i="1"/>
  <c r="J415" i="1"/>
  <c r="I415" i="1"/>
  <c r="F415" i="1"/>
  <c r="L414" i="1"/>
  <c r="J414" i="1"/>
  <c r="I414" i="1"/>
  <c r="G414" i="1"/>
  <c r="F414" i="1"/>
  <c r="E414" i="1"/>
  <c r="L413" i="1"/>
  <c r="H413" i="1"/>
  <c r="G413" i="1"/>
  <c r="F413" i="1"/>
  <c r="D413" i="1"/>
  <c r="U412" i="1"/>
  <c r="L412" i="1"/>
  <c r="G412" i="1"/>
  <c r="E412" i="1"/>
  <c r="D412" i="1"/>
  <c r="U411" i="1"/>
  <c r="L411" i="1"/>
  <c r="J411" i="1"/>
  <c r="I411" i="1"/>
  <c r="E411" i="1"/>
  <c r="U410" i="1"/>
  <c r="L410" i="1"/>
  <c r="H410" i="1"/>
  <c r="G410" i="1"/>
  <c r="F410" i="1"/>
  <c r="U409" i="1"/>
  <c r="L409" i="1"/>
  <c r="U323" i="1"/>
  <c r="L323" i="1"/>
  <c r="J323" i="1"/>
  <c r="I323" i="1"/>
  <c r="H323" i="1"/>
  <c r="G323" i="1"/>
  <c r="F323" i="1"/>
  <c r="E323" i="1"/>
  <c r="D323" i="1"/>
  <c r="U322" i="1"/>
  <c r="L322" i="1"/>
  <c r="J322" i="1"/>
  <c r="I322" i="1"/>
  <c r="H322" i="1"/>
  <c r="G322" i="1"/>
  <c r="F322" i="1"/>
  <c r="D322" i="1"/>
  <c r="U321" i="1"/>
  <c r="L321" i="1"/>
  <c r="J321" i="1"/>
  <c r="I321" i="1"/>
  <c r="H321" i="1"/>
  <c r="G321" i="1"/>
  <c r="F321" i="1"/>
  <c r="E321" i="1"/>
  <c r="D321" i="1"/>
  <c r="U320" i="1"/>
  <c r="L320" i="1"/>
  <c r="J320" i="1"/>
  <c r="I320" i="1"/>
  <c r="H320" i="1"/>
  <c r="F320" i="1"/>
  <c r="E320" i="1"/>
  <c r="D320" i="1"/>
  <c r="U319" i="1"/>
  <c r="L319" i="1"/>
  <c r="J319" i="1"/>
  <c r="I319" i="1"/>
  <c r="G319" i="1"/>
  <c r="F319" i="1"/>
  <c r="E319" i="1"/>
  <c r="U318" i="1"/>
  <c r="L318" i="1"/>
  <c r="J318" i="1"/>
  <c r="H318" i="1"/>
  <c r="G318" i="1"/>
  <c r="F318" i="1"/>
  <c r="D318" i="1"/>
  <c r="U317" i="1"/>
  <c r="L317" i="1"/>
  <c r="I317" i="1"/>
  <c r="H317" i="1"/>
  <c r="G317" i="1"/>
  <c r="E317" i="1"/>
  <c r="D317" i="1"/>
  <c r="U316" i="1"/>
  <c r="L316" i="1"/>
  <c r="J316" i="1"/>
  <c r="I316" i="1"/>
  <c r="H316" i="1"/>
  <c r="F316" i="1"/>
  <c r="E316" i="1"/>
  <c r="D316" i="1"/>
  <c r="U315" i="1"/>
  <c r="L315" i="1"/>
  <c r="J315" i="1"/>
  <c r="I315" i="1"/>
  <c r="H315" i="1"/>
  <c r="G315" i="1"/>
  <c r="F315" i="1"/>
  <c r="E315" i="1"/>
  <c r="D315" i="1"/>
  <c r="U314" i="1"/>
  <c r="L314" i="1"/>
  <c r="J314" i="1"/>
  <c r="H314" i="1"/>
  <c r="G314" i="1"/>
  <c r="F314" i="1"/>
  <c r="D314" i="1"/>
  <c r="U313" i="1"/>
  <c r="L313" i="1"/>
  <c r="I313" i="1"/>
  <c r="H313" i="1"/>
  <c r="G313" i="1"/>
  <c r="E313" i="1"/>
  <c r="D313" i="1"/>
  <c r="U312" i="1"/>
  <c r="L312" i="1"/>
  <c r="J312" i="1"/>
  <c r="I312" i="1"/>
  <c r="H312" i="1"/>
  <c r="F312" i="1"/>
  <c r="E312" i="1"/>
  <c r="D312" i="1"/>
  <c r="U311" i="1"/>
  <c r="L311" i="1"/>
  <c r="J311" i="1"/>
  <c r="I311" i="1"/>
  <c r="H311" i="1"/>
  <c r="G311" i="1"/>
  <c r="F311" i="1"/>
  <c r="E311" i="1"/>
  <c r="D311" i="1"/>
  <c r="U310" i="1"/>
  <c r="L310" i="1"/>
  <c r="J310" i="1"/>
  <c r="I310" i="1"/>
  <c r="H310" i="1"/>
  <c r="G310" i="1"/>
  <c r="F310" i="1"/>
  <c r="E310" i="1"/>
  <c r="D310" i="1"/>
  <c r="U309" i="1"/>
  <c r="L309" i="1"/>
  <c r="J309" i="1"/>
  <c r="I309" i="1"/>
  <c r="H309" i="1"/>
  <c r="G309" i="1"/>
  <c r="F309" i="1"/>
  <c r="E309" i="1"/>
  <c r="D309" i="1"/>
  <c r="U308" i="1"/>
  <c r="L308" i="1"/>
  <c r="J308" i="1"/>
  <c r="I308" i="1"/>
  <c r="H308" i="1"/>
  <c r="G308" i="1"/>
  <c r="F308" i="1"/>
  <c r="E308" i="1"/>
  <c r="D308" i="1"/>
  <c r="U307" i="1"/>
  <c r="L307" i="1"/>
  <c r="J307" i="1"/>
  <c r="I307" i="1"/>
  <c r="H307" i="1"/>
  <c r="G307" i="1"/>
  <c r="F307" i="1"/>
  <c r="E307" i="1"/>
  <c r="D307" i="1"/>
  <c r="U306" i="1"/>
  <c r="L306" i="1"/>
  <c r="J306" i="1"/>
  <c r="I306" i="1"/>
  <c r="H306" i="1"/>
  <c r="G306" i="1"/>
  <c r="F306" i="1"/>
  <c r="E306" i="1"/>
  <c r="D306" i="1"/>
  <c r="U305" i="1"/>
  <c r="L305" i="1"/>
  <c r="J305" i="1"/>
  <c r="I305" i="1"/>
  <c r="H305" i="1"/>
  <c r="G305" i="1"/>
  <c r="F305" i="1"/>
  <c r="E305" i="1"/>
  <c r="D305" i="1"/>
  <c r="U304" i="1"/>
  <c r="L304" i="1"/>
  <c r="J304" i="1"/>
  <c r="I304" i="1"/>
  <c r="H304" i="1"/>
  <c r="G304" i="1"/>
  <c r="F304" i="1"/>
  <c r="E304" i="1"/>
  <c r="D304" i="1"/>
  <c r="U303" i="1"/>
  <c r="L303" i="1"/>
  <c r="J303" i="1"/>
  <c r="I303" i="1"/>
  <c r="H303" i="1"/>
  <c r="G303" i="1"/>
  <c r="F303" i="1"/>
  <c r="E303" i="1"/>
  <c r="D303" i="1"/>
  <c r="U302" i="1"/>
  <c r="L302" i="1"/>
  <c r="J302" i="1"/>
  <c r="I302" i="1"/>
  <c r="H302" i="1"/>
  <c r="G302" i="1"/>
  <c r="F302" i="1"/>
  <c r="E302" i="1"/>
  <c r="D302" i="1"/>
  <c r="U301" i="1"/>
  <c r="L301" i="1"/>
  <c r="J301" i="1"/>
  <c r="I301" i="1"/>
  <c r="H301" i="1"/>
  <c r="G301" i="1"/>
  <c r="F301" i="1"/>
  <c r="E301" i="1"/>
  <c r="D301" i="1"/>
  <c r="U300" i="1"/>
  <c r="L300" i="1"/>
  <c r="J300" i="1"/>
  <c r="I300" i="1"/>
  <c r="H300" i="1"/>
  <c r="G300" i="1"/>
  <c r="F300" i="1"/>
  <c r="E300" i="1"/>
  <c r="D300" i="1"/>
  <c r="U299" i="1"/>
  <c r="L299" i="1"/>
  <c r="J299" i="1"/>
  <c r="I299" i="1"/>
  <c r="H299" i="1"/>
  <c r="G299" i="1"/>
  <c r="F299" i="1"/>
  <c r="E299" i="1"/>
  <c r="D299" i="1"/>
  <c r="U298" i="1"/>
  <c r="L298" i="1"/>
  <c r="J298" i="1"/>
  <c r="I298" i="1"/>
  <c r="H298" i="1"/>
  <c r="G298" i="1"/>
  <c r="F298" i="1"/>
  <c r="E298" i="1"/>
  <c r="D298" i="1"/>
  <c r="U297" i="1"/>
  <c r="L297" i="1"/>
  <c r="J297" i="1"/>
  <c r="I297" i="1"/>
  <c r="H297" i="1"/>
  <c r="G297" i="1"/>
  <c r="F297" i="1"/>
  <c r="E297" i="1"/>
  <c r="D297" i="1"/>
  <c r="U296" i="1"/>
  <c r="L296" i="1"/>
  <c r="J296" i="1"/>
  <c r="I296" i="1"/>
  <c r="H296" i="1"/>
  <c r="G296" i="1"/>
  <c r="F296" i="1"/>
  <c r="E296" i="1"/>
  <c r="D296" i="1"/>
  <c r="U295" i="1"/>
  <c r="L295" i="1"/>
  <c r="J295" i="1"/>
  <c r="I295" i="1"/>
  <c r="H295" i="1"/>
  <c r="G295" i="1"/>
  <c r="F295" i="1"/>
  <c r="E295" i="1"/>
  <c r="D295" i="1"/>
  <c r="U294" i="1"/>
  <c r="L294" i="1"/>
  <c r="J294" i="1"/>
  <c r="I294" i="1"/>
  <c r="H294" i="1"/>
  <c r="G294" i="1"/>
  <c r="F294" i="1"/>
  <c r="E294" i="1"/>
  <c r="D294" i="1"/>
  <c r="U293" i="1"/>
  <c r="L293" i="1"/>
  <c r="J293" i="1"/>
  <c r="I293" i="1"/>
  <c r="H293" i="1"/>
  <c r="G293" i="1"/>
  <c r="F293" i="1"/>
  <c r="E293" i="1"/>
  <c r="D293" i="1"/>
  <c r="U292" i="1"/>
  <c r="L292" i="1"/>
  <c r="J292" i="1"/>
  <c r="I292" i="1"/>
  <c r="H292" i="1"/>
  <c r="G292" i="1"/>
  <c r="F292" i="1"/>
  <c r="E292" i="1"/>
  <c r="D292" i="1"/>
  <c r="U291" i="1"/>
  <c r="L291" i="1"/>
  <c r="J291" i="1"/>
  <c r="I291" i="1"/>
  <c r="H291" i="1"/>
  <c r="G291" i="1"/>
  <c r="F291" i="1"/>
  <c r="E291" i="1"/>
  <c r="D291" i="1"/>
  <c r="U290" i="1"/>
  <c r="L290" i="1"/>
  <c r="J290" i="1"/>
  <c r="I290" i="1"/>
  <c r="H290" i="1"/>
  <c r="G290" i="1"/>
  <c r="F290" i="1"/>
  <c r="E290" i="1"/>
  <c r="D290" i="1"/>
  <c r="U289" i="1"/>
  <c r="L289" i="1"/>
  <c r="J289" i="1"/>
  <c r="I289" i="1"/>
  <c r="H289" i="1"/>
  <c r="G289" i="1"/>
  <c r="F289" i="1"/>
  <c r="E289" i="1"/>
  <c r="D289" i="1"/>
  <c r="U288" i="1"/>
  <c r="L288" i="1"/>
  <c r="J288" i="1"/>
  <c r="I288" i="1"/>
  <c r="H288" i="1"/>
  <c r="G288" i="1"/>
  <c r="F288" i="1"/>
  <c r="E288" i="1"/>
  <c r="D288" i="1"/>
  <c r="U287" i="1"/>
  <c r="L287" i="1"/>
  <c r="J287" i="1"/>
  <c r="I287" i="1"/>
  <c r="H287" i="1"/>
  <c r="G287" i="1"/>
  <c r="F287" i="1"/>
  <c r="E287" i="1"/>
  <c r="D287" i="1"/>
  <c r="U286" i="1"/>
  <c r="L286" i="1"/>
  <c r="U284" i="1"/>
  <c r="L284" i="1"/>
  <c r="J284" i="1"/>
  <c r="I284" i="1"/>
  <c r="H284" i="1"/>
  <c r="G284" i="1"/>
  <c r="F284" i="1"/>
  <c r="E284" i="1"/>
  <c r="D284" i="1"/>
  <c r="U283" i="1"/>
  <c r="L283" i="1"/>
  <c r="J283" i="1"/>
  <c r="I283" i="1"/>
  <c r="H283" i="1"/>
  <c r="G283" i="1"/>
  <c r="F283" i="1"/>
  <c r="E283" i="1"/>
  <c r="D283" i="1"/>
  <c r="U282" i="1"/>
  <c r="L282" i="1"/>
  <c r="J282" i="1"/>
  <c r="I282" i="1"/>
  <c r="H282" i="1"/>
  <c r="G282" i="1"/>
  <c r="F282" i="1"/>
  <c r="E282" i="1"/>
  <c r="D282" i="1"/>
  <c r="U281" i="1"/>
  <c r="L281" i="1"/>
  <c r="J281" i="1"/>
  <c r="I281" i="1"/>
  <c r="H281" i="1"/>
  <c r="G281" i="1"/>
  <c r="F281" i="1"/>
  <c r="E281" i="1"/>
  <c r="D281" i="1"/>
  <c r="U280" i="1"/>
  <c r="L280" i="1"/>
  <c r="J280" i="1"/>
  <c r="I280" i="1"/>
  <c r="H280" i="1"/>
  <c r="G280" i="1"/>
  <c r="F280" i="1"/>
  <c r="E280" i="1"/>
  <c r="D280" i="1"/>
  <c r="U279" i="1"/>
  <c r="L279" i="1"/>
  <c r="J279" i="1"/>
  <c r="I279" i="1"/>
  <c r="H279" i="1"/>
  <c r="G279" i="1"/>
  <c r="F279" i="1"/>
  <c r="E279" i="1"/>
  <c r="D279" i="1"/>
  <c r="U278" i="1"/>
  <c r="L278" i="1"/>
  <c r="J278" i="1"/>
  <c r="I278" i="1"/>
  <c r="H278" i="1"/>
  <c r="G278" i="1"/>
  <c r="F278" i="1"/>
  <c r="E278" i="1"/>
  <c r="D278" i="1"/>
  <c r="U277" i="1"/>
  <c r="L277" i="1"/>
  <c r="J277" i="1"/>
  <c r="I277" i="1"/>
  <c r="H277" i="1"/>
  <c r="G277" i="1"/>
  <c r="F277" i="1"/>
  <c r="E277" i="1"/>
  <c r="D277" i="1"/>
  <c r="U276" i="1"/>
  <c r="L276" i="1"/>
  <c r="J276" i="1"/>
  <c r="I276" i="1"/>
  <c r="H276" i="1"/>
  <c r="G276" i="1"/>
  <c r="F276" i="1"/>
  <c r="E276" i="1"/>
  <c r="D276" i="1"/>
  <c r="U275" i="1"/>
  <c r="L275" i="1"/>
  <c r="J275" i="1"/>
  <c r="I275" i="1"/>
  <c r="H275" i="1"/>
  <c r="G275" i="1"/>
  <c r="F275" i="1"/>
  <c r="E275" i="1"/>
  <c r="D275" i="1"/>
  <c r="U274" i="1"/>
  <c r="L274" i="1"/>
  <c r="J274" i="1"/>
  <c r="I274" i="1"/>
  <c r="H274" i="1"/>
  <c r="G274" i="1"/>
  <c r="F274" i="1"/>
  <c r="E274" i="1"/>
  <c r="D274" i="1"/>
  <c r="U273" i="1"/>
  <c r="L273" i="1"/>
  <c r="J273" i="1"/>
  <c r="I273" i="1"/>
  <c r="H273" i="1"/>
  <c r="G273" i="1"/>
  <c r="F273" i="1"/>
  <c r="E273" i="1"/>
  <c r="D273" i="1"/>
  <c r="U272" i="1"/>
  <c r="L272" i="1"/>
  <c r="J272" i="1"/>
  <c r="I272" i="1"/>
  <c r="H272" i="1"/>
  <c r="G272" i="1"/>
  <c r="F272" i="1"/>
  <c r="E272" i="1"/>
  <c r="D272" i="1"/>
  <c r="U271" i="1"/>
  <c r="L271" i="1"/>
  <c r="J271" i="1"/>
  <c r="I271" i="1"/>
  <c r="H271" i="1"/>
  <c r="G271" i="1"/>
  <c r="F271" i="1"/>
  <c r="E271" i="1"/>
  <c r="D271" i="1"/>
  <c r="U270" i="1"/>
  <c r="L270" i="1"/>
  <c r="J270" i="1"/>
  <c r="I270" i="1"/>
  <c r="H270" i="1"/>
  <c r="G270" i="1"/>
  <c r="F270" i="1"/>
  <c r="E270" i="1"/>
  <c r="D270" i="1"/>
  <c r="U269" i="1"/>
  <c r="L269" i="1"/>
  <c r="J269" i="1"/>
  <c r="I269" i="1"/>
  <c r="H269" i="1"/>
  <c r="G269" i="1"/>
  <c r="F269" i="1"/>
  <c r="E269" i="1"/>
  <c r="D269" i="1"/>
  <c r="U268" i="1"/>
  <c r="L268" i="1"/>
  <c r="J268" i="1"/>
  <c r="I268" i="1"/>
  <c r="H268" i="1"/>
  <c r="G268" i="1"/>
  <c r="F268" i="1"/>
  <c r="E268" i="1"/>
  <c r="D268" i="1"/>
  <c r="U267" i="1"/>
  <c r="L267" i="1"/>
  <c r="J267" i="1"/>
  <c r="I267" i="1"/>
  <c r="H267" i="1"/>
  <c r="G267" i="1"/>
  <c r="F267" i="1"/>
  <c r="E267" i="1"/>
  <c r="D267" i="1"/>
  <c r="U266" i="1"/>
  <c r="L266" i="1"/>
  <c r="J266" i="1"/>
  <c r="I266" i="1"/>
  <c r="H266" i="1"/>
  <c r="G266" i="1"/>
  <c r="F266" i="1"/>
  <c r="E266" i="1"/>
  <c r="D266" i="1"/>
  <c r="U265" i="1"/>
  <c r="L265" i="1"/>
  <c r="J265" i="1"/>
  <c r="I265" i="1"/>
  <c r="H265" i="1"/>
  <c r="G265" i="1"/>
  <c r="F265" i="1"/>
  <c r="E265" i="1"/>
  <c r="D265" i="1"/>
  <c r="U264" i="1"/>
  <c r="L264" i="1"/>
  <c r="J264" i="1"/>
  <c r="I264" i="1"/>
  <c r="H264" i="1"/>
  <c r="G264" i="1"/>
  <c r="F264" i="1"/>
  <c r="E264" i="1"/>
  <c r="D264" i="1"/>
  <c r="U263" i="1"/>
  <c r="L263" i="1"/>
  <c r="J263" i="1"/>
  <c r="I263" i="1"/>
  <c r="H263" i="1"/>
  <c r="G263" i="1"/>
  <c r="F263" i="1"/>
  <c r="E263" i="1"/>
  <c r="D263" i="1"/>
  <c r="U262" i="1"/>
  <c r="L262" i="1"/>
  <c r="J262" i="1"/>
  <c r="I262" i="1"/>
  <c r="H262" i="1"/>
  <c r="G262" i="1"/>
  <c r="F262" i="1"/>
  <c r="E262" i="1"/>
  <c r="D262" i="1"/>
  <c r="U261" i="1"/>
  <c r="L261" i="1"/>
  <c r="J261" i="1"/>
  <c r="I261" i="1"/>
  <c r="H261" i="1"/>
  <c r="G261" i="1"/>
  <c r="F261" i="1"/>
  <c r="E261" i="1"/>
  <c r="D261" i="1"/>
  <c r="U260" i="1"/>
  <c r="L260" i="1"/>
  <c r="J260" i="1"/>
  <c r="I260" i="1"/>
  <c r="H260" i="1"/>
  <c r="G260" i="1"/>
  <c r="F260" i="1"/>
  <c r="E260" i="1"/>
  <c r="D260" i="1"/>
  <c r="U259" i="1"/>
  <c r="L259" i="1"/>
  <c r="J259" i="1"/>
  <c r="I259" i="1"/>
  <c r="H259" i="1"/>
  <c r="G259" i="1"/>
  <c r="F259" i="1"/>
  <c r="E259" i="1"/>
  <c r="D259" i="1"/>
  <c r="U258" i="1"/>
  <c r="L258" i="1"/>
  <c r="J258" i="1"/>
  <c r="I258" i="1"/>
  <c r="H258" i="1"/>
  <c r="G258" i="1"/>
  <c r="F258" i="1"/>
  <c r="E258" i="1"/>
  <c r="D258" i="1"/>
  <c r="U257" i="1"/>
  <c r="L257" i="1"/>
  <c r="J257" i="1"/>
  <c r="I257" i="1"/>
  <c r="H257" i="1"/>
  <c r="G257" i="1"/>
  <c r="F257" i="1"/>
  <c r="E257" i="1"/>
  <c r="D257" i="1"/>
  <c r="U256" i="1"/>
  <c r="L256" i="1"/>
  <c r="J256" i="1"/>
  <c r="I256" i="1"/>
  <c r="H256" i="1"/>
  <c r="G256" i="1"/>
  <c r="F256" i="1"/>
  <c r="E256" i="1"/>
  <c r="D256" i="1"/>
  <c r="U255" i="1"/>
  <c r="L255" i="1"/>
  <c r="J255" i="1"/>
  <c r="I255" i="1"/>
  <c r="H255" i="1"/>
  <c r="G255" i="1"/>
  <c r="F255" i="1"/>
  <c r="E255" i="1"/>
  <c r="D255" i="1"/>
  <c r="U254" i="1"/>
  <c r="L254" i="1"/>
  <c r="J254" i="1"/>
  <c r="I254" i="1"/>
  <c r="H254" i="1"/>
  <c r="G254" i="1"/>
  <c r="F254" i="1"/>
  <c r="E254" i="1"/>
  <c r="D254" i="1"/>
  <c r="U253" i="1"/>
  <c r="L253" i="1"/>
  <c r="J253" i="1"/>
  <c r="I253" i="1"/>
  <c r="H253" i="1"/>
  <c r="G253" i="1"/>
  <c r="F253" i="1"/>
  <c r="E253" i="1"/>
  <c r="D253" i="1"/>
  <c r="U252" i="1"/>
  <c r="L252" i="1"/>
  <c r="J252" i="1"/>
  <c r="I252" i="1"/>
  <c r="H252" i="1"/>
  <c r="G252" i="1"/>
  <c r="F252" i="1"/>
  <c r="E252" i="1"/>
  <c r="D252" i="1"/>
  <c r="U251" i="1"/>
  <c r="L251" i="1"/>
  <c r="J251" i="1"/>
  <c r="I251" i="1"/>
  <c r="H251" i="1"/>
  <c r="G251" i="1"/>
  <c r="F251" i="1"/>
  <c r="E251" i="1"/>
  <c r="D251" i="1"/>
  <c r="U250" i="1"/>
  <c r="L250" i="1"/>
  <c r="J250" i="1"/>
  <c r="I250" i="1"/>
  <c r="H250" i="1"/>
  <c r="G250" i="1"/>
  <c r="F250" i="1"/>
  <c r="E250" i="1"/>
  <c r="D250" i="1"/>
  <c r="U249" i="1"/>
  <c r="L249" i="1"/>
  <c r="J249" i="1"/>
  <c r="I249" i="1"/>
  <c r="H249" i="1"/>
  <c r="G249" i="1"/>
  <c r="F249" i="1"/>
  <c r="E249" i="1"/>
  <c r="D249" i="1"/>
  <c r="U248" i="1"/>
  <c r="L248" i="1"/>
  <c r="J248" i="1"/>
  <c r="I248" i="1"/>
  <c r="H248" i="1"/>
  <c r="G248" i="1"/>
  <c r="F248" i="1"/>
  <c r="E248" i="1"/>
  <c r="D248" i="1"/>
  <c r="U247" i="1"/>
  <c r="L247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24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87" i="1"/>
  <c r="U86" i="1"/>
  <c r="U85" i="1"/>
  <c r="L161" i="1"/>
  <c r="J161" i="1"/>
  <c r="I161" i="1"/>
  <c r="H161" i="1"/>
  <c r="G161" i="1"/>
  <c r="F161" i="1"/>
  <c r="E161" i="1"/>
  <c r="D161" i="1"/>
  <c r="L160" i="1"/>
  <c r="J160" i="1"/>
  <c r="I160" i="1"/>
  <c r="H160" i="1"/>
  <c r="G160" i="1"/>
  <c r="F160" i="1"/>
  <c r="E160" i="1"/>
  <c r="D160" i="1"/>
  <c r="L159" i="1"/>
  <c r="J159" i="1"/>
  <c r="I159" i="1"/>
  <c r="H159" i="1"/>
  <c r="G159" i="1"/>
  <c r="F159" i="1"/>
  <c r="E159" i="1"/>
  <c r="D159" i="1"/>
  <c r="L158" i="1"/>
  <c r="J158" i="1"/>
  <c r="I158" i="1"/>
  <c r="H158" i="1"/>
  <c r="G158" i="1"/>
  <c r="F158" i="1"/>
  <c r="E158" i="1"/>
  <c r="D158" i="1"/>
  <c r="L157" i="1"/>
  <c r="J157" i="1"/>
  <c r="I157" i="1"/>
  <c r="H157" i="1"/>
  <c r="G157" i="1"/>
  <c r="F157" i="1"/>
  <c r="E157" i="1"/>
  <c r="D157" i="1"/>
  <c r="L156" i="1"/>
  <c r="J156" i="1"/>
  <c r="I156" i="1"/>
  <c r="H156" i="1"/>
  <c r="G156" i="1"/>
  <c r="F156" i="1"/>
  <c r="E156" i="1"/>
  <c r="D156" i="1"/>
  <c r="L155" i="1"/>
  <c r="J155" i="1"/>
  <c r="I155" i="1"/>
  <c r="H155" i="1"/>
  <c r="G155" i="1"/>
  <c r="F155" i="1"/>
  <c r="E155" i="1"/>
  <c r="D155" i="1"/>
  <c r="L154" i="1"/>
  <c r="J154" i="1"/>
  <c r="I154" i="1"/>
  <c r="H154" i="1"/>
  <c r="G154" i="1"/>
  <c r="F154" i="1"/>
  <c r="E154" i="1"/>
  <c r="D154" i="1"/>
  <c r="L153" i="1"/>
  <c r="J153" i="1"/>
  <c r="I153" i="1"/>
  <c r="H153" i="1"/>
  <c r="G153" i="1"/>
  <c r="F153" i="1"/>
  <c r="E153" i="1"/>
  <c r="D153" i="1"/>
  <c r="L152" i="1"/>
  <c r="J152" i="1"/>
  <c r="I152" i="1"/>
  <c r="H152" i="1"/>
  <c r="G152" i="1"/>
  <c r="F152" i="1"/>
  <c r="E152" i="1"/>
  <c r="D152" i="1"/>
  <c r="L151" i="1"/>
  <c r="J151" i="1"/>
  <c r="I151" i="1"/>
  <c r="H151" i="1"/>
  <c r="G151" i="1"/>
  <c r="F151" i="1"/>
  <c r="E151" i="1"/>
  <c r="D151" i="1"/>
  <c r="L150" i="1"/>
  <c r="J150" i="1"/>
  <c r="I150" i="1"/>
  <c r="H150" i="1"/>
  <c r="G150" i="1"/>
  <c r="F150" i="1"/>
  <c r="E150" i="1"/>
  <c r="D150" i="1"/>
  <c r="L149" i="1"/>
  <c r="J149" i="1"/>
  <c r="I149" i="1"/>
  <c r="H149" i="1"/>
  <c r="G149" i="1"/>
  <c r="F149" i="1"/>
  <c r="E149" i="1"/>
  <c r="D149" i="1"/>
  <c r="L148" i="1"/>
  <c r="J148" i="1"/>
  <c r="I148" i="1"/>
  <c r="H148" i="1"/>
  <c r="G148" i="1"/>
  <c r="F148" i="1"/>
  <c r="E148" i="1"/>
  <c r="D148" i="1"/>
  <c r="L147" i="1"/>
  <c r="J147" i="1"/>
  <c r="I147" i="1"/>
  <c r="H147" i="1"/>
  <c r="G147" i="1"/>
  <c r="F147" i="1"/>
  <c r="E147" i="1"/>
  <c r="D147" i="1"/>
  <c r="L146" i="1"/>
  <c r="J146" i="1"/>
  <c r="I146" i="1"/>
  <c r="H146" i="1"/>
  <c r="G146" i="1"/>
  <c r="F146" i="1"/>
  <c r="E146" i="1"/>
  <c r="D146" i="1"/>
  <c r="L145" i="1"/>
  <c r="J145" i="1"/>
  <c r="I145" i="1"/>
  <c r="H145" i="1"/>
  <c r="G145" i="1"/>
  <c r="F145" i="1"/>
  <c r="E145" i="1"/>
  <c r="D145" i="1"/>
  <c r="L144" i="1"/>
  <c r="J144" i="1"/>
  <c r="I144" i="1"/>
  <c r="H144" i="1"/>
  <c r="G144" i="1"/>
  <c r="F144" i="1"/>
  <c r="E144" i="1"/>
  <c r="D144" i="1"/>
  <c r="L143" i="1"/>
  <c r="J143" i="1"/>
  <c r="I143" i="1"/>
  <c r="H143" i="1"/>
  <c r="G143" i="1"/>
  <c r="F143" i="1"/>
  <c r="E143" i="1"/>
  <c r="D143" i="1"/>
  <c r="L142" i="1"/>
  <c r="J142" i="1"/>
  <c r="I142" i="1"/>
  <c r="H142" i="1"/>
  <c r="G142" i="1"/>
  <c r="F142" i="1"/>
  <c r="E142" i="1"/>
  <c r="D142" i="1"/>
  <c r="L141" i="1"/>
  <c r="J141" i="1"/>
  <c r="I141" i="1"/>
  <c r="H141" i="1"/>
  <c r="G141" i="1"/>
  <c r="F141" i="1"/>
  <c r="E141" i="1"/>
  <c r="D141" i="1"/>
  <c r="L140" i="1"/>
  <c r="J140" i="1"/>
  <c r="I140" i="1"/>
  <c r="H140" i="1"/>
  <c r="G140" i="1"/>
  <c r="F140" i="1"/>
  <c r="E140" i="1"/>
  <c r="D140" i="1"/>
  <c r="L139" i="1"/>
  <c r="J139" i="1"/>
  <c r="I139" i="1"/>
  <c r="H139" i="1"/>
  <c r="G139" i="1"/>
  <c r="F139" i="1"/>
  <c r="E139" i="1"/>
  <c r="D139" i="1"/>
  <c r="L138" i="1"/>
  <c r="J138" i="1"/>
  <c r="I138" i="1"/>
  <c r="H138" i="1"/>
  <c r="G138" i="1"/>
  <c r="F138" i="1"/>
  <c r="E138" i="1"/>
  <c r="D138" i="1"/>
  <c r="L137" i="1"/>
  <c r="J137" i="1"/>
  <c r="I137" i="1"/>
  <c r="H137" i="1"/>
  <c r="G137" i="1"/>
  <c r="F137" i="1"/>
  <c r="E137" i="1"/>
  <c r="D137" i="1"/>
  <c r="L136" i="1"/>
  <c r="J136" i="1"/>
  <c r="I136" i="1"/>
  <c r="H136" i="1"/>
  <c r="G136" i="1"/>
  <c r="F136" i="1"/>
  <c r="E136" i="1"/>
  <c r="D136" i="1"/>
  <c r="L135" i="1"/>
  <c r="J135" i="1"/>
  <c r="I135" i="1"/>
  <c r="H135" i="1"/>
  <c r="G135" i="1"/>
  <c r="F135" i="1"/>
  <c r="E135" i="1"/>
  <c r="D135" i="1"/>
  <c r="L134" i="1"/>
  <c r="J134" i="1"/>
  <c r="I134" i="1"/>
  <c r="H134" i="1"/>
  <c r="G134" i="1"/>
  <c r="F134" i="1"/>
  <c r="E134" i="1"/>
  <c r="D134" i="1"/>
  <c r="L133" i="1"/>
  <c r="J133" i="1"/>
  <c r="I133" i="1"/>
  <c r="H133" i="1"/>
  <c r="G133" i="1"/>
  <c r="F133" i="1"/>
  <c r="E133" i="1"/>
  <c r="D133" i="1"/>
  <c r="L132" i="1"/>
  <c r="J132" i="1"/>
  <c r="I132" i="1"/>
  <c r="H132" i="1"/>
  <c r="G132" i="1"/>
  <c r="F132" i="1"/>
  <c r="E132" i="1"/>
  <c r="D132" i="1"/>
  <c r="L131" i="1"/>
  <c r="J131" i="1"/>
  <c r="I131" i="1"/>
  <c r="H131" i="1"/>
  <c r="G131" i="1"/>
  <c r="F131" i="1"/>
  <c r="E131" i="1"/>
  <c r="D131" i="1"/>
  <c r="L130" i="1"/>
  <c r="J130" i="1"/>
  <c r="I130" i="1"/>
  <c r="H130" i="1"/>
  <c r="G130" i="1"/>
  <c r="F130" i="1"/>
  <c r="E130" i="1"/>
  <c r="D130" i="1"/>
  <c r="L129" i="1"/>
  <c r="J129" i="1"/>
  <c r="I129" i="1"/>
  <c r="H129" i="1"/>
  <c r="G129" i="1"/>
  <c r="F129" i="1"/>
  <c r="E129" i="1"/>
  <c r="D129" i="1"/>
  <c r="L128" i="1"/>
  <c r="J128" i="1"/>
  <c r="I128" i="1"/>
  <c r="H128" i="1"/>
  <c r="G128" i="1"/>
  <c r="F128" i="1"/>
  <c r="E128" i="1"/>
  <c r="D128" i="1"/>
  <c r="L127" i="1"/>
  <c r="J127" i="1"/>
  <c r="I127" i="1"/>
  <c r="H127" i="1"/>
  <c r="G127" i="1"/>
  <c r="F127" i="1"/>
  <c r="E127" i="1"/>
  <c r="D127" i="1"/>
  <c r="L126" i="1"/>
  <c r="J126" i="1"/>
  <c r="I126" i="1"/>
  <c r="H126" i="1"/>
  <c r="G126" i="1"/>
  <c r="F126" i="1"/>
  <c r="E126" i="1"/>
  <c r="D126" i="1"/>
  <c r="L125" i="1"/>
  <c r="J125" i="1"/>
  <c r="I125" i="1"/>
  <c r="H125" i="1"/>
  <c r="G125" i="1"/>
  <c r="F125" i="1"/>
  <c r="E125" i="1"/>
  <c r="D125" i="1"/>
  <c r="L124" i="1"/>
  <c r="L122" i="1"/>
  <c r="J122" i="1"/>
  <c r="I122" i="1"/>
  <c r="H122" i="1"/>
  <c r="G122" i="1"/>
  <c r="F122" i="1"/>
  <c r="E122" i="1"/>
  <c r="D122" i="1"/>
  <c r="L121" i="1"/>
  <c r="J121" i="1"/>
  <c r="I121" i="1"/>
  <c r="H121" i="1"/>
  <c r="G121" i="1"/>
  <c r="F121" i="1"/>
  <c r="E121" i="1"/>
  <c r="D121" i="1"/>
  <c r="L120" i="1"/>
  <c r="J120" i="1"/>
  <c r="I120" i="1"/>
  <c r="H120" i="1"/>
  <c r="G120" i="1"/>
  <c r="F120" i="1"/>
  <c r="E120" i="1"/>
  <c r="D120" i="1"/>
  <c r="L119" i="1"/>
  <c r="J119" i="1"/>
  <c r="I119" i="1"/>
  <c r="H119" i="1"/>
  <c r="G119" i="1"/>
  <c r="F119" i="1"/>
  <c r="E119" i="1"/>
  <c r="D119" i="1"/>
  <c r="L118" i="1"/>
  <c r="J118" i="1"/>
  <c r="I118" i="1"/>
  <c r="H118" i="1"/>
  <c r="G118" i="1"/>
  <c r="F118" i="1"/>
  <c r="E118" i="1"/>
  <c r="D118" i="1"/>
  <c r="L117" i="1"/>
  <c r="J117" i="1"/>
  <c r="I117" i="1"/>
  <c r="H117" i="1"/>
  <c r="G117" i="1"/>
  <c r="F117" i="1"/>
  <c r="E117" i="1"/>
  <c r="D117" i="1"/>
  <c r="L116" i="1"/>
  <c r="J116" i="1"/>
  <c r="I116" i="1"/>
  <c r="H116" i="1"/>
  <c r="G116" i="1"/>
  <c r="F116" i="1"/>
  <c r="E116" i="1"/>
  <c r="D116" i="1"/>
  <c r="L115" i="1"/>
  <c r="J115" i="1"/>
  <c r="I115" i="1"/>
  <c r="H115" i="1"/>
  <c r="G115" i="1"/>
  <c r="F115" i="1"/>
  <c r="E115" i="1"/>
  <c r="D115" i="1"/>
  <c r="L114" i="1"/>
  <c r="J114" i="1"/>
  <c r="I114" i="1"/>
  <c r="H114" i="1"/>
  <c r="G114" i="1"/>
  <c r="F114" i="1"/>
  <c r="E114" i="1"/>
  <c r="D114" i="1"/>
  <c r="L113" i="1"/>
  <c r="J113" i="1"/>
  <c r="I113" i="1"/>
  <c r="H113" i="1"/>
  <c r="G113" i="1"/>
  <c r="F113" i="1"/>
  <c r="E113" i="1"/>
  <c r="D113" i="1"/>
  <c r="L112" i="1"/>
  <c r="J112" i="1"/>
  <c r="I112" i="1"/>
  <c r="H112" i="1"/>
  <c r="G112" i="1"/>
  <c r="F112" i="1"/>
  <c r="E112" i="1"/>
  <c r="D112" i="1"/>
  <c r="L111" i="1"/>
  <c r="J111" i="1"/>
  <c r="I111" i="1"/>
  <c r="H111" i="1"/>
  <c r="G111" i="1"/>
  <c r="F111" i="1"/>
  <c r="E111" i="1"/>
  <c r="D111" i="1"/>
  <c r="L110" i="1"/>
  <c r="J110" i="1"/>
  <c r="I110" i="1"/>
  <c r="H110" i="1"/>
  <c r="G110" i="1"/>
  <c r="F110" i="1"/>
  <c r="E110" i="1"/>
  <c r="D110" i="1"/>
  <c r="L109" i="1"/>
  <c r="J109" i="1"/>
  <c r="I109" i="1"/>
  <c r="H109" i="1"/>
  <c r="G109" i="1"/>
  <c r="F109" i="1"/>
  <c r="E109" i="1"/>
  <c r="D109" i="1"/>
  <c r="L108" i="1"/>
  <c r="J108" i="1"/>
  <c r="I108" i="1"/>
  <c r="H108" i="1"/>
  <c r="G108" i="1"/>
  <c r="F108" i="1"/>
  <c r="E108" i="1"/>
  <c r="D108" i="1"/>
  <c r="L107" i="1"/>
  <c r="J107" i="1"/>
  <c r="I107" i="1"/>
  <c r="H107" i="1"/>
  <c r="G107" i="1"/>
  <c r="F107" i="1"/>
  <c r="E107" i="1"/>
  <c r="D107" i="1"/>
  <c r="L106" i="1"/>
  <c r="J106" i="1"/>
  <c r="I106" i="1"/>
  <c r="H106" i="1"/>
  <c r="G106" i="1"/>
  <c r="F106" i="1"/>
  <c r="E106" i="1"/>
  <c r="D106" i="1"/>
  <c r="L105" i="1"/>
  <c r="J105" i="1"/>
  <c r="I105" i="1"/>
  <c r="H105" i="1"/>
  <c r="G105" i="1"/>
  <c r="F105" i="1"/>
  <c r="E105" i="1"/>
  <c r="D105" i="1"/>
  <c r="L104" i="1"/>
  <c r="J104" i="1"/>
  <c r="I104" i="1"/>
  <c r="H104" i="1"/>
  <c r="G104" i="1"/>
  <c r="F104" i="1"/>
  <c r="E104" i="1"/>
  <c r="D104" i="1"/>
  <c r="L103" i="1"/>
  <c r="J103" i="1"/>
  <c r="I103" i="1"/>
  <c r="H103" i="1"/>
  <c r="G103" i="1"/>
  <c r="F103" i="1"/>
  <c r="E103" i="1"/>
  <c r="D103" i="1"/>
  <c r="L102" i="1"/>
  <c r="J102" i="1"/>
  <c r="I102" i="1"/>
  <c r="H102" i="1"/>
  <c r="G102" i="1"/>
  <c r="F102" i="1"/>
  <c r="E102" i="1"/>
  <c r="D102" i="1"/>
  <c r="L101" i="1"/>
  <c r="J101" i="1"/>
  <c r="I101" i="1"/>
  <c r="H101" i="1"/>
  <c r="G101" i="1"/>
  <c r="F101" i="1"/>
  <c r="E101" i="1"/>
  <c r="D101" i="1"/>
  <c r="L100" i="1"/>
  <c r="J100" i="1"/>
  <c r="I100" i="1"/>
  <c r="H100" i="1"/>
  <c r="G100" i="1"/>
  <c r="F100" i="1"/>
  <c r="E100" i="1"/>
  <c r="D100" i="1"/>
  <c r="L99" i="1"/>
  <c r="J99" i="1"/>
  <c r="I99" i="1"/>
  <c r="H99" i="1"/>
  <c r="G99" i="1"/>
  <c r="F99" i="1"/>
  <c r="E99" i="1"/>
  <c r="D99" i="1"/>
  <c r="L98" i="1"/>
  <c r="J98" i="1"/>
  <c r="I98" i="1"/>
  <c r="H98" i="1"/>
  <c r="G98" i="1"/>
  <c r="F98" i="1"/>
  <c r="E98" i="1"/>
  <c r="D98" i="1"/>
  <c r="L97" i="1"/>
  <c r="J97" i="1"/>
  <c r="I97" i="1"/>
  <c r="H97" i="1"/>
  <c r="G97" i="1"/>
  <c r="F97" i="1"/>
  <c r="E97" i="1"/>
  <c r="D97" i="1"/>
  <c r="L96" i="1"/>
  <c r="J96" i="1"/>
  <c r="I96" i="1"/>
  <c r="H96" i="1"/>
  <c r="G96" i="1"/>
  <c r="F96" i="1"/>
  <c r="E96" i="1"/>
  <c r="D96" i="1"/>
  <c r="L95" i="1"/>
  <c r="J95" i="1"/>
  <c r="I95" i="1"/>
  <c r="H95" i="1"/>
  <c r="G95" i="1"/>
  <c r="F95" i="1"/>
  <c r="E95" i="1"/>
  <c r="D95" i="1"/>
  <c r="L94" i="1"/>
  <c r="J94" i="1"/>
  <c r="I94" i="1"/>
  <c r="H94" i="1"/>
  <c r="G94" i="1"/>
  <c r="F94" i="1"/>
  <c r="E94" i="1"/>
  <c r="D94" i="1"/>
  <c r="L93" i="1"/>
  <c r="J93" i="1"/>
  <c r="I93" i="1"/>
  <c r="H93" i="1"/>
  <c r="G93" i="1"/>
  <c r="F93" i="1"/>
  <c r="E93" i="1"/>
  <c r="D93" i="1"/>
  <c r="L92" i="1"/>
  <c r="J92" i="1"/>
  <c r="I92" i="1"/>
  <c r="H92" i="1"/>
  <c r="G92" i="1"/>
  <c r="F92" i="1"/>
  <c r="E92" i="1"/>
  <c r="D92" i="1"/>
  <c r="L91" i="1"/>
  <c r="J91" i="1"/>
  <c r="I91" i="1"/>
  <c r="H91" i="1"/>
  <c r="G91" i="1"/>
  <c r="F91" i="1"/>
  <c r="E91" i="1"/>
  <c r="D91" i="1"/>
  <c r="L90" i="1"/>
  <c r="J90" i="1"/>
  <c r="I90" i="1"/>
  <c r="H90" i="1"/>
  <c r="G90" i="1"/>
  <c r="F90" i="1"/>
  <c r="E90" i="1"/>
  <c r="D90" i="1"/>
  <c r="L89" i="1"/>
  <c r="J89" i="1"/>
  <c r="I89" i="1"/>
  <c r="H89" i="1"/>
  <c r="G89" i="1"/>
  <c r="F89" i="1"/>
  <c r="E89" i="1"/>
  <c r="D89" i="1"/>
  <c r="L88" i="1"/>
  <c r="J88" i="1"/>
  <c r="I88" i="1"/>
  <c r="H88" i="1"/>
  <c r="G88" i="1"/>
  <c r="F88" i="1"/>
  <c r="E88" i="1"/>
  <c r="D88" i="1"/>
  <c r="L87" i="1"/>
  <c r="J87" i="1"/>
  <c r="I87" i="1"/>
  <c r="H87" i="1"/>
  <c r="G87" i="1"/>
  <c r="F87" i="1"/>
  <c r="E87" i="1"/>
  <c r="D87" i="1"/>
  <c r="L86" i="1"/>
  <c r="J86" i="1"/>
  <c r="I86" i="1"/>
  <c r="H86" i="1"/>
  <c r="G86" i="1"/>
  <c r="F86" i="1"/>
  <c r="E86" i="1"/>
  <c r="D86" i="1"/>
  <c r="L85" i="1"/>
  <c r="T245" i="1"/>
  <c r="T407" i="1" s="1"/>
  <c r="T244" i="1"/>
  <c r="T406" i="1" s="1"/>
  <c r="T243" i="1"/>
  <c r="T405" i="1" s="1"/>
  <c r="T242" i="1"/>
  <c r="T404" i="1" s="1"/>
  <c r="T241" i="1"/>
  <c r="T403" i="1" s="1"/>
  <c r="T240" i="1"/>
  <c r="T402" i="1" s="1"/>
  <c r="T239" i="1"/>
  <c r="T401" i="1" s="1"/>
  <c r="T238" i="1"/>
  <c r="T400" i="1" s="1"/>
  <c r="T237" i="1"/>
  <c r="T399" i="1" s="1"/>
  <c r="T236" i="1"/>
  <c r="T398" i="1" s="1"/>
  <c r="T235" i="1"/>
  <c r="T397" i="1" s="1"/>
  <c r="T234" i="1"/>
  <c r="T396" i="1" s="1"/>
  <c r="T233" i="1"/>
  <c r="T395" i="1" s="1"/>
  <c r="T232" i="1"/>
  <c r="T394" i="1" s="1"/>
  <c r="T231" i="1"/>
  <c r="T393" i="1" s="1"/>
  <c r="T230" i="1"/>
  <c r="T392" i="1" s="1"/>
  <c r="T229" i="1"/>
  <c r="T391" i="1" s="1"/>
  <c r="T228" i="1"/>
  <c r="T390" i="1" s="1"/>
  <c r="T227" i="1"/>
  <c r="T389" i="1" s="1"/>
  <c r="T226" i="1"/>
  <c r="T388" i="1" s="1"/>
  <c r="T225" i="1"/>
  <c r="T387" i="1" s="1"/>
  <c r="T224" i="1"/>
  <c r="T386" i="1" s="1"/>
  <c r="T223" i="1"/>
  <c r="T385" i="1" s="1"/>
  <c r="T222" i="1"/>
  <c r="T384" i="1" s="1"/>
  <c r="T221" i="1"/>
  <c r="T383" i="1" s="1"/>
  <c r="T220" i="1"/>
  <c r="T382" i="1" s="1"/>
  <c r="T219" i="1"/>
  <c r="T381" i="1" s="1"/>
  <c r="T218" i="1"/>
  <c r="T380" i="1" s="1"/>
  <c r="T217" i="1"/>
  <c r="T379" i="1" s="1"/>
  <c r="T216" i="1"/>
  <c r="T378" i="1" s="1"/>
  <c r="T215" i="1"/>
  <c r="T377" i="1" s="1"/>
  <c r="T214" i="1"/>
  <c r="T376" i="1" s="1"/>
  <c r="T213" i="1"/>
  <c r="T375" i="1" s="1"/>
  <c r="T212" i="1"/>
  <c r="T374" i="1" s="1"/>
  <c r="T211" i="1"/>
  <c r="T373" i="1" s="1"/>
  <c r="T210" i="1"/>
  <c r="T372" i="1" s="1"/>
  <c r="T209" i="1"/>
  <c r="T371" i="1" s="1"/>
  <c r="T46" i="1"/>
  <c r="T208" i="1" s="1"/>
  <c r="T206" i="1"/>
  <c r="T368" i="1" s="1"/>
  <c r="T205" i="1"/>
  <c r="T367" i="1"/>
  <c r="U367" i="1" s="1"/>
  <c r="T529" i="1"/>
  <c r="T691" i="1" s="1"/>
  <c r="T204" i="1"/>
  <c r="U204" i="1" s="1"/>
  <c r="T203" i="1"/>
  <c r="T365" i="1" s="1"/>
  <c r="T202" i="1"/>
  <c r="T364" i="1"/>
  <c r="T526" i="1"/>
  <c r="T688" i="1" s="1"/>
  <c r="T201" i="1"/>
  <c r="T363" i="1"/>
  <c r="T525" i="1" s="1"/>
  <c r="T687" i="1" s="1"/>
  <c r="T200" i="1"/>
  <c r="T362" i="1"/>
  <c r="T524" i="1"/>
  <c r="T686" i="1" s="1"/>
  <c r="T199" i="1"/>
  <c r="U199" i="1" s="1"/>
  <c r="T361" i="1"/>
  <c r="U361" i="1" s="1"/>
  <c r="T198" i="1"/>
  <c r="T360" i="1" s="1"/>
  <c r="T197" i="1"/>
  <c r="T359" i="1"/>
  <c r="U359" i="1" s="1"/>
  <c r="T521" i="1"/>
  <c r="T683" i="1" s="1"/>
  <c r="T196" i="1"/>
  <c r="U196" i="1" s="1"/>
  <c r="T195" i="1"/>
  <c r="T357" i="1" s="1"/>
  <c r="T194" i="1"/>
  <c r="T356" i="1"/>
  <c r="T518" i="1"/>
  <c r="T680" i="1" s="1"/>
  <c r="T193" i="1"/>
  <c r="T355" i="1"/>
  <c r="T517" i="1" s="1"/>
  <c r="T679" i="1" s="1"/>
  <c r="T192" i="1"/>
  <c r="T354" i="1"/>
  <c r="T516" i="1"/>
  <c r="T678" i="1" s="1"/>
  <c r="T191" i="1"/>
  <c r="U191" i="1" s="1"/>
  <c r="T353" i="1"/>
  <c r="U353" i="1" s="1"/>
  <c r="T190" i="1"/>
  <c r="T352" i="1" s="1"/>
  <c r="T189" i="1"/>
  <c r="T351" i="1"/>
  <c r="U351" i="1" s="1"/>
  <c r="T513" i="1"/>
  <c r="T675" i="1" s="1"/>
  <c r="T188" i="1"/>
  <c r="U188" i="1" s="1"/>
  <c r="T187" i="1"/>
  <c r="T349" i="1" s="1"/>
  <c r="T186" i="1"/>
  <c r="T348" i="1"/>
  <c r="T510" i="1"/>
  <c r="T672" i="1" s="1"/>
  <c r="T185" i="1"/>
  <c r="T347" i="1"/>
  <c r="T509" i="1" s="1"/>
  <c r="T671" i="1" s="1"/>
  <c r="T184" i="1"/>
  <c r="T346" i="1"/>
  <c r="T508" i="1"/>
  <c r="T670" i="1" s="1"/>
  <c r="T183" i="1"/>
  <c r="U183" i="1" s="1"/>
  <c r="T345" i="1"/>
  <c r="U345" i="1" s="1"/>
  <c r="T182" i="1"/>
  <c r="T344" i="1" s="1"/>
  <c r="T181" i="1"/>
  <c r="T343" i="1"/>
  <c r="U343" i="1" s="1"/>
  <c r="T505" i="1"/>
  <c r="T667" i="1" s="1"/>
  <c r="T180" i="1"/>
  <c r="U180" i="1" s="1"/>
  <c r="T179" i="1"/>
  <c r="T341" i="1" s="1"/>
  <c r="T178" i="1"/>
  <c r="T340" i="1"/>
  <c r="T502" i="1"/>
  <c r="T664" i="1" s="1"/>
  <c r="T177" i="1"/>
  <c r="T339" i="1"/>
  <c r="T501" i="1" s="1"/>
  <c r="T663" i="1" s="1"/>
  <c r="T176" i="1"/>
  <c r="T338" i="1"/>
  <c r="T500" i="1"/>
  <c r="T662" i="1" s="1"/>
  <c r="T175" i="1"/>
  <c r="U175" i="1" s="1"/>
  <c r="T337" i="1"/>
  <c r="U337" i="1" s="1"/>
  <c r="T174" i="1"/>
  <c r="T336" i="1" s="1"/>
  <c r="T173" i="1"/>
  <c r="T335" i="1"/>
  <c r="U335" i="1" s="1"/>
  <c r="T497" i="1"/>
  <c r="T659" i="1" s="1"/>
  <c r="T172" i="1"/>
  <c r="U172" i="1" s="1"/>
  <c r="T171" i="1"/>
  <c r="T333" i="1" s="1"/>
  <c r="T170" i="1"/>
  <c r="T332" i="1"/>
  <c r="T494" i="1"/>
  <c r="T656" i="1" s="1"/>
  <c r="T169" i="1"/>
  <c r="T331" i="1"/>
  <c r="T493" i="1" s="1"/>
  <c r="T655" i="1" s="1"/>
  <c r="U364" i="1"/>
  <c r="U362" i="1"/>
  <c r="U356" i="1"/>
  <c r="U354" i="1"/>
  <c r="U348" i="1"/>
  <c r="U346" i="1"/>
  <c r="U340" i="1"/>
  <c r="U338" i="1"/>
  <c r="U332" i="1"/>
  <c r="U243" i="1"/>
  <c r="U242" i="1"/>
  <c r="U235" i="1"/>
  <c r="U234" i="1"/>
  <c r="U231" i="1"/>
  <c r="U230" i="1"/>
  <c r="U227" i="1"/>
  <c r="U226" i="1"/>
  <c r="U219" i="1"/>
  <c r="U218" i="1"/>
  <c r="U215" i="1"/>
  <c r="U214" i="1"/>
  <c r="U211" i="1"/>
  <c r="U210" i="1"/>
  <c r="U205" i="1"/>
  <c r="U203" i="1"/>
  <c r="U202" i="1"/>
  <c r="U201" i="1"/>
  <c r="U200" i="1"/>
  <c r="U197" i="1"/>
  <c r="U195" i="1"/>
  <c r="U194" i="1"/>
  <c r="U193" i="1"/>
  <c r="U192" i="1"/>
  <c r="U189" i="1"/>
  <c r="U187" i="1"/>
  <c r="U186" i="1"/>
  <c r="U185" i="1"/>
  <c r="U184" i="1"/>
  <c r="U181" i="1"/>
  <c r="U179" i="1"/>
  <c r="U178" i="1"/>
  <c r="U177" i="1"/>
  <c r="U176" i="1"/>
  <c r="U173" i="1"/>
  <c r="U171" i="1"/>
  <c r="U170" i="1"/>
  <c r="U169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7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30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7" i="1"/>
  <c r="S245" i="1"/>
  <c r="S407" i="1" s="1"/>
  <c r="S569" i="1" s="1"/>
  <c r="S731" i="1" s="1"/>
  <c r="R245" i="1"/>
  <c r="R407" i="1" s="1"/>
  <c r="R569" i="1" s="1"/>
  <c r="Q245" i="1"/>
  <c r="Q407" i="1" s="1"/>
  <c r="Q569" i="1" s="1"/>
  <c r="Q731" i="1" s="1"/>
  <c r="P245" i="1"/>
  <c r="P407" i="1" s="1"/>
  <c r="P569" i="1" s="1"/>
  <c r="P731" i="1" s="1"/>
  <c r="O245" i="1"/>
  <c r="O407" i="1" s="1"/>
  <c r="O569" i="1" s="1"/>
  <c r="O731" i="1" s="1"/>
  <c r="N245" i="1"/>
  <c r="N407" i="1" s="1"/>
  <c r="N569" i="1" s="1"/>
  <c r="N731" i="1" s="1"/>
  <c r="S244" i="1"/>
  <c r="S406" i="1"/>
  <c r="S568" i="1" s="1"/>
  <c r="S730" i="1" s="1"/>
  <c r="R244" i="1"/>
  <c r="R406" i="1" s="1"/>
  <c r="R568" i="1" s="1"/>
  <c r="Q244" i="1"/>
  <c r="Q406" i="1" s="1"/>
  <c r="Q568" i="1" s="1"/>
  <c r="Q730" i="1" s="1"/>
  <c r="P244" i="1"/>
  <c r="P406" i="1" s="1"/>
  <c r="O244" i="1"/>
  <c r="O406" i="1"/>
  <c r="O568" i="1" s="1"/>
  <c r="O730" i="1" s="1"/>
  <c r="N244" i="1"/>
  <c r="N406" i="1" s="1"/>
  <c r="N568" i="1" s="1"/>
  <c r="N730" i="1" s="1"/>
  <c r="S243" i="1"/>
  <c r="S405" i="1" s="1"/>
  <c r="S567" i="1" s="1"/>
  <c r="S729" i="1" s="1"/>
  <c r="R243" i="1"/>
  <c r="R405" i="1"/>
  <c r="R567" i="1" s="1"/>
  <c r="Q243" i="1"/>
  <c r="Q405" i="1" s="1"/>
  <c r="Q567" i="1" s="1"/>
  <c r="Q729" i="1" s="1"/>
  <c r="P243" i="1"/>
  <c r="P405" i="1" s="1"/>
  <c r="P567" i="1" s="1"/>
  <c r="P729" i="1" s="1"/>
  <c r="O243" i="1"/>
  <c r="O405" i="1" s="1"/>
  <c r="O567" i="1" s="1"/>
  <c r="O729" i="1" s="1"/>
  <c r="N243" i="1"/>
  <c r="N405" i="1" s="1"/>
  <c r="N567" i="1" s="1"/>
  <c r="N729" i="1" s="1"/>
  <c r="S242" i="1"/>
  <c r="S404" i="1" s="1"/>
  <c r="S566" i="1" s="1"/>
  <c r="S728" i="1" s="1"/>
  <c r="R242" i="1"/>
  <c r="R404" i="1" s="1"/>
  <c r="Q242" i="1"/>
  <c r="Q404" i="1"/>
  <c r="Q566" i="1" s="1"/>
  <c r="Q728" i="1" s="1"/>
  <c r="P242" i="1"/>
  <c r="P404" i="1" s="1"/>
  <c r="P566" i="1" s="1"/>
  <c r="P728" i="1" s="1"/>
  <c r="O242" i="1"/>
  <c r="O404" i="1" s="1"/>
  <c r="O566" i="1" s="1"/>
  <c r="O728" i="1" s="1"/>
  <c r="N242" i="1"/>
  <c r="N404" i="1" s="1"/>
  <c r="N566" i="1" s="1"/>
  <c r="N728" i="1" s="1"/>
  <c r="S241" i="1"/>
  <c r="S403" i="1" s="1"/>
  <c r="S565" i="1" s="1"/>
  <c r="S727" i="1" s="1"/>
  <c r="R241" i="1"/>
  <c r="R403" i="1" s="1"/>
  <c r="R565" i="1" s="1"/>
  <c r="Q241" i="1"/>
  <c r="Q403" i="1" s="1"/>
  <c r="Q565" i="1" s="1"/>
  <c r="Q727" i="1" s="1"/>
  <c r="P241" i="1"/>
  <c r="P403" i="1"/>
  <c r="P565" i="1" s="1"/>
  <c r="P727" i="1" s="1"/>
  <c r="O241" i="1"/>
  <c r="O403" i="1" s="1"/>
  <c r="O565" i="1" s="1"/>
  <c r="O727" i="1" s="1"/>
  <c r="N241" i="1"/>
  <c r="N403" i="1" s="1"/>
  <c r="N565" i="1" s="1"/>
  <c r="N727" i="1" s="1"/>
  <c r="S240" i="1"/>
  <c r="S402" i="1" s="1"/>
  <c r="S564" i="1" s="1"/>
  <c r="S726" i="1" s="1"/>
  <c r="R240" i="1"/>
  <c r="R402" i="1" s="1"/>
  <c r="R564" i="1" s="1"/>
  <c r="Q240" i="1"/>
  <c r="Q402" i="1" s="1"/>
  <c r="Q564" i="1" s="1"/>
  <c r="Q726" i="1" s="1"/>
  <c r="P240" i="1"/>
  <c r="P402" i="1" s="1"/>
  <c r="P564" i="1" s="1"/>
  <c r="P726" i="1" s="1"/>
  <c r="O240" i="1"/>
  <c r="O402" i="1"/>
  <c r="O564" i="1" s="1"/>
  <c r="O726" i="1" s="1"/>
  <c r="N240" i="1"/>
  <c r="N402" i="1" s="1"/>
  <c r="N564" i="1" s="1"/>
  <c r="N726" i="1" s="1"/>
  <c r="S239" i="1"/>
  <c r="S401" i="1" s="1"/>
  <c r="S563" i="1" s="1"/>
  <c r="S725" i="1" s="1"/>
  <c r="R239" i="1"/>
  <c r="R401" i="1" s="1"/>
  <c r="R563" i="1" s="1"/>
  <c r="Q239" i="1"/>
  <c r="Q401" i="1" s="1"/>
  <c r="Q563" i="1" s="1"/>
  <c r="Q725" i="1" s="1"/>
  <c r="P239" i="1"/>
  <c r="P401" i="1" s="1"/>
  <c r="P563" i="1" s="1"/>
  <c r="P725" i="1" s="1"/>
  <c r="O239" i="1"/>
  <c r="O401" i="1" s="1"/>
  <c r="O563" i="1" s="1"/>
  <c r="O725" i="1" s="1"/>
  <c r="N239" i="1"/>
  <c r="N401" i="1" s="1"/>
  <c r="N563" i="1" s="1"/>
  <c r="N725" i="1" s="1"/>
  <c r="S238" i="1"/>
  <c r="S400" i="1" s="1"/>
  <c r="S562" i="1" s="1"/>
  <c r="S724" i="1" s="1"/>
  <c r="R238" i="1"/>
  <c r="R400" i="1" s="1"/>
  <c r="Q238" i="1"/>
  <c r="Q400" i="1"/>
  <c r="Q562" i="1" s="1"/>
  <c r="Q724" i="1" s="1"/>
  <c r="P238" i="1"/>
  <c r="P400" i="1" s="1"/>
  <c r="P562" i="1" s="1"/>
  <c r="P724" i="1" s="1"/>
  <c r="O238" i="1"/>
  <c r="O400" i="1" s="1"/>
  <c r="O562" i="1" s="1"/>
  <c r="O724" i="1" s="1"/>
  <c r="N238" i="1"/>
  <c r="N400" i="1" s="1"/>
  <c r="N562" i="1" s="1"/>
  <c r="N724" i="1" s="1"/>
  <c r="S237" i="1"/>
  <c r="S399" i="1" s="1"/>
  <c r="S561" i="1" s="1"/>
  <c r="S723" i="1" s="1"/>
  <c r="R237" i="1"/>
  <c r="R399" i="1" s="1"/>
  <c r="R561" i="1" s="1"/>
  <c r="Q237" i="1"/>
  <c r="Q399" i="1" s="1"/>
  <c r="Q561" i="1" s="1"/>
  <c r="Q723" i="1" s="1"/>
  <c r="P237" i="1"/>
  <c r="P399" i="1"/>
  <c r="P561" i="1" s="1"/>
  <c r="P723" i="1" s="1"/>
  <c r="O237" i="1"/>
  <c r="O399" i="1" s="1"/>
  <c r="O561" i="1" s="1"/>
  <c r="O723" i="1" s="1"/>
  <c r="N237" i="1"/>
  <c r="N399" i="1" s="1"/>
  <c r="N561" i="1" s="1"/>
  <c r="N723" i="1" s="1"/>
  <c r="S236" i="1"/>
  <c r="S398" i="1" s="1"/>
  <c r="S560" i="1" s="1"/>
  <c r="S722" i="1" s="1"/>
  <c r="R236" i="1"/>
  <c r="R398" i="1" s="1"/>
  <c r="R560" i="1" s="1"/>
  <c r="Q236" i="1"/>
  <c r="Q398" i="1" s="1"/>
  <c r="Q560" i="1" s="1"/>
  <c r="Q722" i="1" s="1"/>
  <c r="P236" i="1"/>
  <c r="P398" i="1" s="1"/>
  <c r="P560" i="1" s="1"/>
  <c r="P722" i="1" s="1"/>
  <c r="O236" i="1"/>
  <c r="O398" i="1"/>
  <c r="O560" i="1" s="1"/>
  <c r="O722" i="1" s="1"/>
  <c r="N236" i="1"/>
  <c r="N398" i="1" s="1"/>
  <c r="N560" i="1" s="1"/>
  <c r="N722" i="1" s="1"/>
  <c r="S235" i="1"/>
  <c r="S397" i="1" s="1"/>
  <c r="S559" i="1" s="1"/>
  <c r="S721" i="1" s="1"/>
  <c r="R235" i="1"/>
  <c r="R397" i="1"/>
  <c r="R559" i="1" s="1"/>
  <c r="Q235" i="1"/>
  <c r="Q397" i="1" s="1"/>
  <c r="Q559" i="1" s="1"/>
  <c r="Q721" i="1" s="1"/>
  <c r="P235" i="1"/>
  <c r="P397" i="1" s="1"/>
  <c r="P559" i="1" s="1"/>
  <c r="P721" i="1" s="1"/>
  <c r="O235" i="1"/>
  <c r="O397" i="1" s="1"/>
  <c r="O559" i="1" s="1"/>
  <c r="O721" i="1" s="1"/>
  <c r="N235" i="1"/>
  <c r="N397" i="1"/>
  <c r="N559" i="1" s="1"/>
  <c r="N721" i="1" s="1"/>
  <c r="S234" i="1"/>
  <c r="S396" i="1" s="1"/>
  <c r="S558" i="1" s="1"/>
  <c r="S720" i="1" s="1"/>
  <c r="R234" i="1"/>
  <c r="R396" i="1" s="1"/>
  <c r="Q234" i="1"/>
  <c r="Q396" i="1" s="1"/>
  <c r="Q558" i="1" s="1"/>
  <c r="Q720" i="1" s="1"/>
  <c r="P234" i="1"/>
  <c r="P396" i="1"/>
  <c r="P558" i="1"/>
  <c r="P720" i="1" s="1"/>
  <c r="O234" i="1"/>
  <c r="O396" i="1" s="1"/>
  <c r="O558" i="1" s="1"/>
  <c r="O720" i="1" s="1"/>
  <c r="N234" i="1"/>
  <c r="N396" i="1" s="1"/>
  <c r="N558" i="1" s="1"/>
  <c r="N720" i="1" s="1"/>
  <c r="S233" i="1"/>
  <c r="S395" i="1"/>
  <c r="S557" i="1" s="1"/>
  <c r="S719" i="1" s="1"/>
  <c r="R233" i="1"/>
  <c r="R395" i="1" s="1"/>
  <c r="R557" i="1" s="1"/>
  <c r="Q233" i="1"/>
  <c r="Q395" i="1" s="1"/>
  <c r="Q557" i="1" s="1"/>
  <c r="Q719" i="1" s="1"/>
  <c r="P233" i="1"/>
  <c r="P395" i="1"/>
  <c r="P557" i="1" s="1"/>
  <c r="P719" i="1" s="1"/>
  <c r="O233" i="1"/>
  <c r="O395" i="1" s="1"/>
  <c r="O557" i="1" s="1"/>
  <c r="O719" i="1" s="1"/>
  <c r="N233" i="1"/>
  <c r="N395" i="1" s="1"/>
  <c r="N557" i="1" s="1"/>
  <c r="N719" i="1" s="1"/>
  <c r="S232" i="1"/>
  <c r="S394" i="1"/>
  <c r="S556" i="1" s="1"/>
  <c r="S718" i="1" s="1"/>
  <c r="R232" i="1"/>
  <c r="R394" i="1"/>
  <c r="R556" i="1"/>
  <c r="R718" i="1" s="1"/>
  <c r="Q232" i="1"/>
  <c r="Q394" i="1" s="1"/>
  <c r="Q556" i="1" s="1"/>
  <c r="Q718" i="1" s="1"/>
  <c r="P232" i="1"/>
  <c r="P394" i="1" s="1"/>
  <c r="P556" i="1" s="1"/>
  <c r="P718" i="1" s="1"/>
  <c r="O232" i="1"/>
  <c r="O394" i="1" s="1"/>
  <c r="O556" i="1" s="1"/>
  <c r="O718" i="1" s="1"/>
  <c r="N232" i="1"/>
  <c r="N394" i="1"/>
  <c r="N556" i="1"/>
  <c r="N718" i="1" s="1"/>
  <c r="S231" i="1"/>
  <c r="S393" i="1" s="1"/>
  <c r="S555" i="1" s="1"/>
  <c r="S717" i="1" s="1"/>
  <c r="R231" i="1"/>
  <c r="R393" i="1"/>
  <c r="R555" i="1" s="1"/>
  <c r="Q231" i="1"/>
  <c r="Q393" i="1" s="1"/>
  <c r="Q555" i="1" s="1"/>
  <c r="Q717" i="1" s="1"/>
  <c r="P231" i="1"/>
  <c r="P393" i="1" s="1"/>
  <c r="P555" i="1" s="1"/>
  <c r="P717" i="1" s="1"/>
  <c r="O231" i="1"/>
  <c r="O393" i="1" s="1"/>
  <c r="O555" i="1" s="1"/>
  <c r="O717" i="1" s="1"/>
  <c r="N231" i="1"/>
  <c r="N393" i="1" s="1"/>
  <c r="N555" i="1" s="1"/>
  <c r="N717" i="1" s="1"/>
  <c r="S230" i="1"/>
  <c r="S392" i="1" s="1"/>
  <c r="S554" i="1" s="1"/>
  <c r="S716" i="1" s="1"/>
  <c r="R230" i="1"/>
  <c r="R392" i="1" s="1"/>
  <c r="Q230" i="1"/>
  <c r="Q392" i="1"/>
  <c r="Q554" i="1" s="1"/>
  <c r="Q716" i="1" s="1"/>
  <c r="P230" i="1"/>
  <c r="P392" i="1"/>
  <c r="P554" i="1" s="1"/>
  <c r="P716" i="1" s="1"/>
  <c r="O230" i="1"/>
  <c r="O392" i="1" s="1"/>
  <c r="O554" i="1" s="1"/>
  <c r="O716" i="1" s="1"/>
  <c r="N230" i="1"/>
  <c r="N392" i="1" s="1"/>
  <c r="N554" i="1" s="1"/>
  <c r="N716" i="1" s="1"/>
  <c r="S229" i="1"/>
  <c r="S391" i="1" s="1"/>
  <c r="S553" i="1" s="1"/>
  <c r="S715" i="1" s="1"/>
  <c r="R229" i="1"/>
  <c r="R391" i="1" s="1"/>
  <c r="R553" i="1" s="1"/>
  <c r="Q229" i="1"/>
  <c r="Q391" i="1" s="1"/>
  <c r="Q553" i="1" s="1"/>
  <c r="Q715" i="1" s="1"/>
  <c r="P229" i="1"/>
  <c r="P391" i="1" s="1"/>
  <c r="P553" i="1" s="1"/>
  <c r="P715" i="1" s="1"/>
  <c r="O229" i="1"/>
  <c r="O391" i="1" s="1"/>
  <c r="O553" i="1" s="1"/>
  <c r="O715" i="1" s="1"/>
  <c r="N229" i="1"/>
  <c r="N391" i="1" s="1"/>
  <c r="N553" i="1" s="1"/>
  <c r="N715" i="1" s="1"/>
  <c r="S228" i="1"/>
  <c r="S390" i="1"/>
  <c r="S552" i="1" s="1"/>
  <c r="S714" i="1" s="1"/>
  <c r="R228" i="1"/>
  <c r="R390" i="1" s="1"/>
  <c r="R552" i="1"/>
  <c r="R714" i="1" s="1"/>
  <c r="Q228" i="1"/>
  <c r="Q390" i="1" s="1"/>
  <c r="Q552" i="1" s="1"/>
  <c r="Q714" i="1" s="1"/>
  <c r="P228" i="1"/>
  <c r="P390" i="1" s="1"/>
  <c r="P552" i="1" s="1"/>
  <c r="P714" i="1" s="1"/>
  <c r="O228" i="1"/>
  <c r="O390" i="1"/>
  <c r="O552" i="1" s="1"/>
  <c r="O714" i="1" s="1"/>
  <c r="N228" i="1"/>
  <c r="N390" i="1"/>
  <c r="N552" i="1" s="1"/>
  <c r="N714" i="1" s="1"/>
  <c r="S227" i="1"/>
  <c r="S389" i="1" s="1"/>
  <c r="S551" i="1" s="1"/>
  <c r="S713" i="1" s="1"/>
  <c r="R227" i="1"/>
  <c r="R389" i="1" s="1"/>
  <c r="R551" i="1" s="1"/>
  <c r="Q227" i="1"/>
  <c r="Q389" i="1"/>
  <c r="Q551" i="1"/>
  <c r="Q713" i="1" s="1"/>
  <c r="P227" i="1"/>
  <c r="P389" i="1" s="1"/>
  <c r="P551" i="1" s="1"/>
  <c r="P713" i="1" s="1"/>
  <c r="O227" i="1"/>
  <c r="O389" i="1" s="1"/>
  <c r="O551" i="1" s="1"/>
  <c r="O713" i="1" s="1"/>
  <c r="N227" i="1"/>
  <c r="N389" i="1" s="1"/>
  <c r="S226" i="1"/>
  <c r="S388" i="1" s="1"/>
  <c r="S550" i="1" s="1"/>
  <c r="S712" i="1" s="1"/>
  <c r="R226" i="1"/>
  <c r="R388" i="1" s="1"/>
  <c r="Q226" i="1"/>
  <c r="Q388" i="1"/>
  <c r="Q550" i="1" s="1"/>
  <c r="Q712" i="1" s="1"/>
  <c r="P226" i="1"/>
  <c r="P388" i="1"/>
  <c r="P550" i="1"/>
  <c r="P712" i="1" s="1"/>
  <c r="O226" i="1"/>
  <c r="O388" i="1" s="1"/>
  <c r="O550" i="1" s="1"/>
  <c r="O712" i="1" s="1"/>
  <c r="N226" i="1"/>
  <c r="N388" i="1" s="1"/>
  <c r="N550" i="1" s="1"/>
  <c r="N712" i="1" s="1"/>
  <c r="S225" i="1"/>
  <c r="S387" i="1"/>
  <c r="S549" i="1"/>
  <c r="S711" i="1" s="1"/>
  <c r="R225" i="1"/>
  <c r="R387" i="1" s="1"/>
  <c r="R549" i="1" s="1"/>
  <c r="Q225" i="1"/>
  <c r="Q387" i="1" s="1"/>
  <c r="Q549" i="1" s="1"/>
  <c r="Q711" i="1" s="1"/>
  <c r="P225" i="1"/>
  <c r="P387" i="1" s="1"/>
  <c r="O225" i="1"/>
  <c r="O387" i="1"/>
  <c r="O549" i="1"/>
  <c r="O711" i="1" s="1"/>
  <c r="N225" i="1"/>
  <c r="N387" i="1" s="1"/>
  <c r="N549" i="1" s="1"/>
  <c r="N711" i="1" s="1"/>
  <c r="S224" i="1"/>
  <c r="S386" i="1"/>
  <c r="S548" i="1" s="1"/>
  <c r="S710" i="1" s="1"/>
  <c r="R224" i="1"/>
  <c r="R386" i="1" s="1"/>
  <c r="Q224" i="1"/>
  <c r="Q386" i="1" s="1"/>
  <c r="Q548" i="1" s="1"/>
  <c r="Q710" i="1" s="1"/>
  <c r="P224" i="1"/>
  <c r="P386" i="1" s="1"/>
  <c r="P548" i="1" s="1"/>
  <c r="P710" i="1" s="1"/>
  <c r="O224" i="1"/>
  <c r="O386" i="1" s="1"/>
  <c r="O548" i="1" s="1"/>
  <c r="O710" i="1" s="1"/>
  <c r="N224" i="1"/>
  <c r="N386" i="1"/>
  <c r="N548" i="1"/>
  <c r="N710" i="1" s="1"/>
  <c r="S223" i="1"/>
  <c r="S385" i="1" s="1"/>
  <c r="S547" i="1" s="1"/>
  <c r="S709" i="1" s="1"/>
  <c r="R223" i="1"/>
  <c r="R385" i="1"/>
  <c r="R547" i="1" s="1"/>
  <c r="Q223" i="1"/>
  <c r="Q385" i="1" s="1"/>
  <c r="P223" i="1"/>
  <c r="P385" i="1" s="1"/>
  <c r="P547" i="1" s="1"/>
  <c r="P709" i="1" s="1"/>
  <c r="O223" i="1"/>
  <c r="O385" i="1" s="1"/>
  <c r="O547" i="1" s="1"/>
  <c r="O709" i="1" s="1"/>
  <c r="N223" i="1"/>
  <c r="N385" i="1"/>
  <c r="N547" i="1" s="1"/>
  <c r="N709" i="1" s="1"/>
  <c r="S222" i="1"/>
  <c r="S384" i="1" s="1"/>
  <c r="S546" i="1" s="1"/>
  <c r="S708" i="1" s="1"/>
  <c r="R222" i="1"/>
  <c r="R384" i="1" s="1"/>
  <c r="Q222" i="1"/>
  <c r="Q384" i="1" s="1"/>
  <c r="P222" i="1"/>
  <c r="P384" i="1"/>
  <c r="P546" i="1" s="1"/>
  <c r="P708" i="1" s="1"/>
  <c r="O222" i="1"/>
  <c r="O384" i="1" s="1"/>
  <c r="O546" i="1" s="1"/>
  <c r="O708" i="1" s="1"/>
  <c r="N222" i="1"/>
  <c r="N384" i="1" s="1"/>
  <c r="N546" i="1" s="1"/>
  <c r="N708" i="1" s="1"/>
  <c r="S221" i="1"/>
  <c r="S383" i="1" s="1"/>
  <c r="R221" i="1"/>
  <c r="R383" i="1" s="1"/>
  <c r="R545" i="1" s="1"/>
  <c r="Q221" i="1"/>
  <c r="Q383" i="1" s="1"/>
  <c r="Q545" i="1" s="1"/>
  <c r="Q707" i="1" s="1"/>
  <c r="P221" i="1"/>
  <c r="P383" i="1"/>
  <c r="P545" i="1" s="1"/>
  <c r="P707" i="1" s="1"/>
  <c r="O221" i="1"/>
  <c r="O383" i="1"/>
  <c r="O545" i="1" s="1"/>
  <c r="O707" i="1" s="1"/>
  <c r="N221" i="1"/>
  <c r="N383" i="1" s="1"/>
  <c r="N545" i="1" s="1"/>
  <c r="N707" i="1" s="1"/>
  <c r="S220" i="1"/>
  <c r="S382" i="1"/>
  <c r="S544" i="1" s="1"/>
  <c r="S706" i="1" s="1"/>
  <c r="R220" i="1"/>
  <c r="R382" i="1"/>
  <c r="R544" i="1"/>
  <c r="Q220" i="1"/>
  <c r="Q382" i="1" s="1"/>
  <c r="Q544" i="1" s="1"/>
  <c r="Q706" i="1" s="1"/>
  <c r="P220" i="1"/>
  <c r="P382" i="1" s="1"/>
  <c r="P544" i="1" s="1"/>
  <c r="P706" i="1" s="1"/>
  <c r="O220" i="1"/>
  <c r="O382" i="1" s="1"/>
  <c r="N220" i="1"/>
  <c r="N382" i="1" s="1"/>
  <c r="N544" i="1" s="1"/>
  <c r="N706" i="1" s="1"/>
  <c r="S219" i="1"/>
  <c r="S381" i="1" s="1"/>
  <c r="S543" i="1" s="1"/>
  <c r="S705" i="1" s="1"/>
  <c r="R219" i="1"/>
  <c r="R381" i="1"/>
  <c r="R543" i="1" s="1"/>
  <c r="Q219" i="1"/>
  <c r="Q381" i="1" s="1"/>
  <c r="P219" i="1"/>
  <c r="P381" i="1" s="1"/>
  <c r="P543" i="1" s="1"/>
  <c r="P705" i="1" s="1"/>
  <c r="O219" i="1"/>
  <c r="O381" i="1" s="1"/>
  <c r="O543" i="1" s="1"/>
  <c r="O705" i="1" s="1"/>
  <c r="N219" i="1"/>
  <c r="N381" i="1" s="1"/>
  <c r="N543" i="1" s="1"/>
  <c r="N705" i="1" s="1"/>
  <c r="S218" i="1"/>
  <c r="S380" i="1" s="1"/>
  <c r="S542" i="1" s="1"/>
  <c r="S704" i="1" s="1"/>
  <c r="R218" i="1"/>
  <c r="R380" i="1" s="1"/>
  <c r="Q218" i="1"/>
  <c r="Q380" i="1" s="1"/>
  <c r="P218" i="1"/>
  <c r="P380" i="1"/>
  <c r="P542" i="1"/>
  <c r="P704" i="1" s="1"/>
  <c r="O218" i="1"/>
  <c r="O380" i="1" s="1"/>
  <c r="O542" i="1" s="1"/>
  <c r="O704" i="1" s="1"/>
  <c r="N218" i="1"/>
  <c r="N380" i="1" s="1"/>
  <c r="N542" i="1" s="1"/>
  <c r="N704" i="1" s="1"/>
  <c r="S217" i="1"/>
  <c r="S379" i="1" s="1"/>
  <c r="R217" i="1"/>
  <c r="R379" i="1" s="1"/>
  <c r="R541" i="1" s="1"/>
  <c r="Q217" i="1"/>
  <c r="Q379" i="1" s="1"/>
  <c r="Q541" i="1" s="1"/>
  <c r="Q703" i="1" s="1"/>
  <c r="P217" i="1"/>
  <c r="P379" i="1" s="1"/>
  <c r="O217" i="1"/>
  <c r="O379" i="1"/>
  <c r="O541" i="1" s="1"/>
  <c r="O703" i="1" s="1"/>
  <c r="N217" i="1"/>
  <c r="N379" i="1" s="1"/>
  <c r="N541" i="1" s="1"/>
  <c r="N703" i="1" s="1"/>
  <c r="S216" i="1"/>
  <c r="S378" i="1"/>
  <c r="S540" i="1" s="1"/>
  <c r="S702" i="1" s="1"/>
  <c r="R216" i="1"/>
  <c r="R378" i="1" s="1"/>
  <c r="Q216" i="1"/>
  <c r="Q378" i="1" s="1"/>
  <c r="Q540" i="1" s="1"/>
  <c r="Q702" i="1" s="1"/>
  <c r="P216" i="1"/>
  <c r="P378" i="1" s="1"/>
  <c r="P540" i="1" s="1"/>
  <c r="P702" i="1" s="1"/>
  <c r="O216" i="1"/>
  <c r="O378" i="1" s="1"/>
  <c r="O540" i="1" s="1"/>
  <c r="O702" i="1" s="1"/>
  <c r="N216" i="1"/>
  <c r="N378" i="1"/>
  <c r="N540" i="1"/>
  <c r="N702" i="1" s="1"/>
  <c r="S215" i="1"/>
  <c r="S377" i="1" s="1"/>
  <c r="S539" i="1" s="1"/>
  <c r="S701" i="1" s="1"/>
  <c r="R215" i="1"/>
  <c r="R377" i="1"/>
  <c r="R539" i="1" s="1"/>
  <c r="Q215" i="1"/>
  <c r="Q377" i="1" s="1"/>
  <c r="Q539" i="1" s="1"/>
  <c r="Q701" i="1" s="1"/>
  <c r="P215" i="1"/>
  <c r="P377" i="1" s="1"/>
  <c r="P539" i="1" s="1"/>
  <c r="P701" i="1" s="1"/>
  <c r="O215" i="1"/>
  <c r="O377" i="1" s="1"/>
  <c r="O539" i="1" s="1"/>
  <c r="O701" i="1" s="1"/>
  <c r="N215" i="1"/>
  <c r="N377" i="1"/>
  <c r="N539" i="1" s="1"/>
  <c r="N701" i="1" s="1"/>
  <c r="S214" i="1"/>
  <c r="S376" i="1" s="1"/>
  <c r="S538" i="1" s="1"/>
  <c r="S700" i="1" s="1"/>
  <c r="R214" i="1"/>
  <c r="R376" i="1" s="1"/>
  <c r="Q214" i="1"/>
  <c r="Q376" i="1"/>
  <c r="Q538" i="1" s="1"/>
  <c r="Q700" i="1" s="1"/>
  <c r="P214" i="1"/>
  <c r="P376" i="1" s="1"/>
  <c r="O214" i="1"/>
  <c r="O376" i="1" s="1"/>
  <c r="O538" i="1" s="1"/>
  <c r="O700" i="1" s="1"/>
  <c r="N214" i="1"/>
  <c r="N376" i="1" s="1"/>
  <c r="N538" i="1" s="1"/>
  <c r="N700" i="1" s="1"/>
  <c r="S213" i="1"/>
  <c r="S375" i="1" s="1"/>
  <c r="S537" i="1" s="1"/>
  <c r="S699" i="1" s="1"/>
  <c r="R213" i="1"/>
  <c r="R375" i="1" s="1"/>
  <c r="R537" i="1" s="1"/>
  <c r="Q213" i="1"/>
  <c r="Q375" i="1" s="1"/>
  <c r="Q537" i="1" s="1"/>
  <c r="Q699" i="1" s="1"/>
  <c r="P213" i="1"/>
  <c r="P375" i="1" s="1"/>
  <c r="O213" i="1"/>
  <c r="O375" i="1"/>
  <c r="O537" i="1" s="1"/>
  <c r="O699" i="1" s="1"/>
  <c r="N213" i="1"/>
  <c r="N375" i="1" s="1"/>
  <c r="N537" i="1" s="1"/>
  <c r="N699" i="1" s="1"/>
  <c r="S212" i="1"/>
  <c r="S374" i="1"/>
  <c r="S536" i="1" s="1"/>
  <c r="S698" i="1" s="1"/>
  <c r="R212" i="1"/>
  <c r="R374" i="1" s="1"/>
  <c r="Q212" i="1"/>
  <c r="Q374" i="1" s="1"/>
  <c r="Q536" i="1" s="1"/>
  <c r="Q698" i="1" s="1"/>
  <c r="P212" i="1"/>
  <c r="P374" i="1" s="1"/>
  <c r="P536" i="1" s="1"/>
  <c r="P698" i="1" s="1"/>
  <c r="O212" i="1"/>
  <c r="O374" i="1"/>
  <c r="O536" i="1" s="1"/>
  <c r="O698" i="1" s="1"/>
  <c r="N212" i="1"/>
  <c r="N374" i="1" s="1"/>
  <c r="N536" i="1" s="1"/>
  <c r="N698" i="1" s="1"/>
  <c r="S211" i="1"/>
  <c r="S373" i="1" s="1"/>
  <c r="S535" i="1" s="1"/>
  <c r="S697" i="1" s="1"/>
  <c r="R211" i="1"/>
  <c r="R373" i="1" s="1"/>
  <c r="R535" i="1" s="1"/>
  <c r="Q211" i="1"/>
  <c r="Q373" i="1"/>
  <c r="Q535" i="1"/>
  <c r="Q697" i="1" s="1"/>
  <c r="P211" i="1"/>
  <c r="P373" i="1" s="1"/>
  <c r="P535" i="1" s="1"/>
  <c r="P697" i="1" s="1"/>
  <c r="O211" i="1"/>
  <c r="O373" i="1" s="1"/>
  <c r="O535" i="1" s="1"/>
  <c r="O697" i="1" s="1"/>
  <c r="N211" i="1"/>
  <c r="N373" i="1" s="1"/>
  <c r="S210" i="1"/>
  <c r="S372" i="1" s="1"/>
  <c r="S534" i="1" s="1"/>
  <c r="S696" i="1" s="1"/>
  <c r="R210" i="1"/>
  <c r="R372" i="1" s="1"/>
  <c r="Q210" i="1"/>
  <c r="Q372" i="1"/>
  <c r="Q534" i="1" s="1"/>
  <c r="Q696" i="1" s="1"/>
  <c r="P210" i="1"/>
  <c r="P372" i="1" s="1"/>
  <c r="O210" i="1"/>
  <c r="O372" i="1" s="1"/>
  <c r="O534" i="1" s="1"/>
  <c r="O696" i="1" s="1"/>
  <c r="N210" i="1"/>
  <c r="N372" i="1" s="1"/>
  <c r="N534" i="1" s="1"/>
  <c r="N696" i="1" s="1"/>
  <c r="S209" i="1"/>
  <c r="S371" i="1"/>
  <c r="S533" i="1"/>
  <c r="S695" i="1" s="1"/>
  <c r="R209" i="1"/>
  <c r="R371" i="1" s="1"/>
  <c r="R533" i="1" s="1"/>
  <c r="Q209" i="1"/>
  <c r="Q371" i="1" s="1"/>
  <c r="Q533" i="1" s="1"/>
  <c r="Q695" i="1" s="1"/>
  <c r="P209" i="1"/>
  <c r="P371" i="1" s="1"/>
  <c r="O209" i="1"/>
  <c r="O371" i="1"/>
  <c r="O533" i="1"/>
  <c r="O695" i="1" s="1"/>
  <c r="N209" i="1"/>
  <c r="N371" i="1" s="1"/>
  <c r="N533" i="1" s="1"/>
  <c r="N695" i="1" s="1"/>
  <c r="S46" i="1"/>
  <c r="S208" i="1" s="1"/>
  <c r="S370" i="1" s="1"/>
  <c r="S532" i="1" s="1"/>
  <c r="S694" i="1" s="1"/>
  <c r="R46" i="1"/>
  <c r="R208" i="1" s="1"/>
  <c r="Q46" i="1"/>
  <c r="Q208" i="1"/>
  <c r="Q370" i="1" s="1"/>
  <c r="Q532" i="1" s="1"/>
  <c r="Q694" i="1" s="1"/>
  <c r="P46" i="1"/>
  <c r="P208" i="1"/>
  <c r="P370" i="1" s="1"/>
  <c r="P532" i="1" s="1"/>
  <c r="P694" i="1" s="1"/>
  <c r="O46" i="1"/>
  <c r="O208" i="1" s="1"/>
  <c r="O370" i="1" s="1"/>
  <c r="O532" i="1" s="1"/>
  <c r="O694" i="1" s="1"/>
  <c r="N46" i="1"/>
  <c r="N208" i="1" s="1"/>
  <c r="N370" i="1" s="1"/>
  <c r="N532" i="1" s="1"/>
  <c r="N694" i="1" s="1"/>
  <c r="S206" i="1"/>
  <c r="S368" i="1"/>
  <c r="S530" i="1"/>
  <c r="S692" i="1" s="1"/>
  <c r="R206" i="1"/>
  <c r="R368" i="1" s="1"/>
  <c r="Q206" i="1"/>
  <c r="Q368" i="1" s="1"/>
  <c r="Q530" i="1" s="1"/>
  <c r="Q692" i="1" s="1"/>
  <c r="P206" i="1"/>
  <c r="P368" i="1" s="1"/>
  <c r="O206" i="1"/>
  <c r="O368" i="1" s="1"/>
  <c r="O530" i="1" s="1"/>
  <c r="O692" i="1" s="1"/>
  <c r="N206" i="1"/>
  <c r="N368" i="1" s="1"/>
  <c r="N530" i="1" s="1"/>
  <c r="N692" i="1" s="1"/>
  <c r="S205" i="1"/>
  <c r="S367" i="1"/>
  <c r="S529" i="1" s="1"/>
  <c r="S691" i="1" s="1"/>
  <c r="R205" i="1"/>
  <c r="R367" i="1"/>
  <c r="R529" i="1" s="1"/>
  <c r="Q205" i="1"/>
  <c r="Q367" i="1" s="1"/>
  <c r="P205" i="1"/>
  <c r="P367" i="1" s="1"/>
  <c r="P529" i="1" s="1"/>
  <c r="P691" i="1" s="1"/>
  <c r="O205" i="1"/>
  <c r="O367" i="1"/>
  <c r="N205" i="1"/>
  <c r="N367" i="1"/>
  <c r="N529" i="1"/>
  <c r="N691" i="1" s="1"/>
  <c r="S204" i="1"/>
  <c r="S366" i="1" s="1"/>
  <c r="S528" i="1" s="1"/>
  <c r="S690" i="1" s="1"/>
  <c r="R204" i="1"/>
  <c r="R366" i="1"/>
  <c r="Q204" i="1"/>
  <c r="Q366" i="1"/>
  <c r="Q528" i="1"/>
  <c r="Q690" i="1" s="1"/>
  <c r="P204" i="1"/>
  <c r="P366" i="1" s="1"/>
  <c r="P528" i="1" s="1"/>
  <c r="P690" i="1" s="1"/>
  <c r="O204" i="1"/>
  <c r="O366" i="1" s="1"/>
  <c r="O528" i="1" s="1"/>
  <c r="O690" i="1" s="1"/>
  <c r="N204" i="1"/>
  <c r="N366" i="1" s="1"/>
  <c r="N528" i="1" s="1"/>
  <c r="N690" i="1" s="1"/>
  <c r="S203" i="1"/>
  <c r="S365" i="1" s="1"/>
  <c r="S527" i="1" s="1"/>
  <c r="S689" i="1" s="1"/>
  <c r="R203" i="1"/>
  <c r="R365" i="1" s="1"/>
  <c r="Q203" i="1"/>
  <c r="Q365" i="1"/>
  <c r="Q527" i="1" s="1"/>
  <c r="Q689" i="1" s="1"/>
  <c r="P203" i="1"/>
  <c r="P365" i="1"/>
  <c r="P527" i="1"/>
  <c r="P689" i="1" s="1"/>
  <c r="O203" i="1"/>
  <c r="O365" i="1" s="1"/>
  <c r="O527" i="1" s="1"/>
  <c r="O689" i="1" s="1"/>
  <c r="N203" i="1"/>
  <c r="N365" i="1" s="1"/>
  <c r="N527" i="1" s="1"/>
  <c r="N689" i="1" s="1"/>
  <c r="S202" i="1"/>
  <c r="S364" i="1"/>
  <c r="S526" i="1"/>
  <c r="S688" i="1" s="1"/>
  <c r="R202" i="1"/>
  <c r="R364" i="1" s="1"/>
  <c r="Q202" i="1"/>
  <c r="Q364" i="1" s="1"/>
  <c r="Q526" i="1" s="1"/>
  <c r="Q688" i="1" s="1"/>
  <c r="P202" i="1"/>
  <c r="P364" i="1" s="1"/>
  <c r="P526" i="1" s="1"/>
  <c r="P688" i="1" s="1"/>
  <c r="O202" i="1"/>
  <c r="O364" i="1"/>
  <c r="O526" i="1" s="1"/>
  <c r="O688" i="1" s="1"/>
  <c r="N202" i="1"/>
  <c r="N364" i="1" s="1"/>
  <c r="N526" i="1" s="1"/>
  <c r="N688" i="1" s="1"/>
  <c r="S201" i="1"/>
  <c r="S363" i="1"/>
  <c r="S525" i="1" s="1"/>
  <c r="S687" i="1" s="1"/>
  <c r="R201" i="1"/>
  <c r="R363" i="1" s="1"/>
  <c r="R525" i="1" s="1"/>
  <c r="Q201" i="1"/>
  <c r="Q363" i="1" s="1"/>
  <c r="P201" i="1"/>
  <c r="P363" i="1" s="1"/>
  <c r="P525" i="1" s="1"/>
  <c r="P687" i="1" s="1"/>
  <c r="O201" i="1"/>
  <c r="O363" i="1" s="1"/>
  <c r="N201" i="1"/>
  <c r="N363" i="1"/>
  <c r="N525" i="1" s="1"/>
  <c r="N687" i="1" s="1"/>
  <c r="S200" i="1"/>
  <c r="S362" i="1" s="1"/>
  <c r="S524" i="1" s="1"/>
  <c r="S686" i="1" s="1"/>
  <c r="R200" i="1"/>
  <c r="R362" i="1"/>
  <c r="Q200" i="1"/>
  <c r="Q362" i="1" s="1"/>
  <c r="P200" i="1"/>
  <c r="P362" i="1" s="1"/>
  <c r="P524" i="1" s="1"/>
  <c r="P686" i="1" s="1"/>
  <c r="O200" i="1"/>
  <c r="O362" i="1" s="1"/>
  <c r="O524" i="1" s="1"/>
  <c r="O686" i="1" s="1"/>
  <c r="N200" i="1"/>
  <c r="N362" i="1"/>
  <c r="N524" i="1" s="1"/>
  <c r="N686" i="1" s="1"/>
  <c r="S199" i="1"/>
  <c r="S361" i="1" s="1"/>
  <c r="S523" i="1" s="1"/>
  <c r="S685" i="1" s="1"/>
  <c r="R199" i="1"/>
  <c r="R361" i="1" s="1"/>
  <c r="Q199" i="1"/>
  <c r="Q361" i="1" s="1"/>
  <c r="P199" i="1"/>
  <c r="P361" i="1" s="1"/>
  <c r="P523" i="1" s="1"/>
  <c r="P685" i="1" s="1"/>
  <c r="O199" i="1"/>
  <c r="O361" i="1" s="1"/>
  <c r="O523" i="1" s="1"/>
  <c r="O685" i="1" s="1"/>
  <c r="N199" i="1"/>
  <c r="N361" i="1" s="1"/>
  <c r="N523" i="1" s="1"/>
  <c r="N685" i="1" s="1"/>
  <c r="S198" i="1"/>
  <c r="S360" i="1"/>
  <c r="S522" i="1" s="1"/>
  <c r="S684" i="1" s="1"/>
  <c r="R198" i="1"/>
  <c r="R360" i="1" s="1"/>
  <c r="Q198" i="1"/>
  <c r="Q360" i="1" s="1"/>
  <c r="Q522" i="1" s="1"/>
  <c r="Q684" i="1" s="1"/>
  <c r="P198" i="1"/>
  <c r="P360" i="1"/>
  <c r="P522" i="1" s="1"/>
  <c r="P684" i="1" s="1"/>
  <c r="O198" i="1"/>
  <c r="O360" i="1"/>
  <c r="O522" i="1"/>
  <c r="O684" i="1" s="1"/>
  <c r="N198" i="1"/>
  <c r="N360" i="1" s="1"/>
  <c r="N522" i="1" s="1"/>
  <c r="N684" i="1" s="1"/>
  <c r="S197" i="1"/>
  <c r="S359" i="1" s="1"/>
  <c r="S521" i="1" s="1"/>
  <c r="S683" i="1" s="1"/>
  <c r="R197" i="1"/>
  <c r="R359" i="1"/>
  <c r="R521" i="1"/>
  <c r="Q197" i="1"/>
  <c r="Q359" i="1" s="1"/>
  <c r="P197" i="1"/>
  <c r="P359" i="1" s="1"/>
  <c r="P521" i="1" s="1"/>
  <c r="P683" i="1" s="1"/>
  <c r="O197" i="1"/>
  <c r="O359" i="1" s="1"/>
  <c r="N197" i="1"/>
  <c r="N359" i="1"/>
  <c r="N521" i="1"/>
  <c r="N683" i="1" s="1"/>
  <c r="S196" i="1"/>
  <c r="S358" i="1" s="1"/>
  <c r="S520" i="1" s="1"/>
  <c r="S682" i="1" s="1"/>
  <c r="R196" i="1"/>
  <c r="R358" i="1"/>
  <c r="Q196" i="1"/>
  <c r="Q358" i="1" s="1"/>
  <c r="P196" i="1"/>
  <c r="P358" i="1" s="1"/>
  <c r="P520" i="1" s="1"/>
  <c r="P682" i="1" s="1"/>
  <c r="O196" i="1"/>
  <c r="O358" i="1" s="1"/>
  <c r="O520" i="1" s="1"/>
  <c r="O682" i="1" s="1"/>
  <c r="N196" i="1"/>
  <c r="N358" i="1"/>
  <c r="N520" i="1" s="1"/>
  <c r="N682" i="1" s="1"/>
  <c r="S195" i="1"/>
  <c r="S357" i="1" s="1"/>
  <c r="S519" i="1" s="1"/>
  <c r="S681" i="1" s="1"/>
  <c r="R195" i="1"/>
  <c r="R357" i="1" s="1"/>
  <c r="Q195" i="1"/>
  <c r="Q357" i="1" s="1"/>
  <c r="Q519" i="1" s="1"/>
  <c r="Q681" i="1" s="1"/>
  <c r="P195" i="1"/>
  <c r="P357" i="1"/>
  <c r="P519" i="1" s="1"/>
  <c r="P681" i="1" s="1"/>
  <c r="O195" i="1"/>
  <c r="O357" i="1" s="1"/>
  <c r="O519" i="1" s="1"/>
  <c r="O681" i="1" s="1"/>
  <c r="N195" i="1"/>
  <c r="N357" i="1" s="1"/>
  <c r="N519" i="1" s="1"/>
  <c r="N681" i="1" s="1"/>
  <c r="S194" i="1"/>
  <c r="S356" i="1"/>
  <c r="S518" i="1" s="1"/>
  <c r="S680" i="1" s="1"/>
  <c r="R194" i="1"/>
  <c r="R356" i="1" s="1"/>
  <c r="Q194" i="1"/>
  <c r="Q356" i="1" s="1"/>
  <c r="Q518" i="1" s="1"/>
  <c r="Q680" i="1" s="1"/>
  <c r="P194" i="1"/>
  <c r="P356" i="1" s="1"/>
  <c r="O194" i="1"/>
  <c r="O356" i="1"/>
  <c r="O518" i="1" s="1"/>
  <c r="O680" i="1" s="1"/>
  <c r="N194" i="1"/>
  <c r="N356" i="1" s="1"/>
  <c r="N518" i="1" s="1"/>
  <c r="N680" i="1" s="1"/>
  <c r="S193" i="1"/>
  <c r="S355" i="1"/>
  <c r="S517" i="1" s="1"/>
  <c r="S679" i="1" s="1"/>
  <c r="R193" i="1"/>
  <c r="R355" i="1" s="1"/>
  <c r="Q193" i="1"/>
  <c r="Q355" i="1" s="1"/>
  <c r="P193" i="1"/>
  <c r="P355" i="1" s="1"/>
  <c r="P517" i="1" s="1"/>
  <c r="P679" i="1" s="1"/>
  <c r="O193" i="1"/>
  <c r="O355" i="1"/>
  <c r="N193" i="1"/>
  <c r="N355" i="1" s="1"/>
  <c r="N517" i="1" s="1"/>
  <c r="N679" i="1" s="1"/>
  <c r="S192" i="1"/>
  <c r="S354" i="1" s="1"/>
  <c r="S516" i="1" s="1"/>
  <c r="S678" i="1" s="1"/>
  <c r="R192" i="1"/>
  <c r="R354" i="1" s="1"/>
  <c r="Q192" i="1"/>
  <c r="Q354" i="1"/>
  <c r="Q516" i="1"/>
  <c r="Q678" i="1" s="1"/>
  <c r="P192" i="1"/>
  <c r="P354" i="1" s="1"/>
  <c r="P516" i="1" s="1"/>
  <c r="P678" i="1" s="1"/>
  <c r="O192" i="1"/>
  <c r="O354" i="1" s="1"/>
  <c r="O516" i="1" s="1"/>
  <c r="O678" i="1" s="1"/>
  <c r="N192" i="1"/>
  <c r="N354" i="1"/>
  <c r="N516" i="1" s="1"/>
  <c r="N678" i="1" s="1"/>
  <c r="S191" i="1"/>
  <c r="S353" i="1" s="1"/>
  <c r="S515" i="1" s="1"/>
  <c r="S677" i="1" s="1"/>
  <c r="R191" i="1"/>
  <c r="R353" i="1" s="1"/>
  <c r="Q191" i="1"/>
  <c r="Q353" i="1"/>
  <c r="Q515" i="1" s="1"/>
  <c r="Q677" i="1" s="1"/>
  <c r="P191" i="1"/>
  <c r="P353" i="1" s="1"/>
  <c r="O191" i="1"/>
  <c r="O353" i="1" s="1"/>
  <c r="O515" i="1" s="1"/>
  <c r="O677" i="1" s="1"/>
  <c r="N191" i="1"/>
  <c r="N353" i="1" s="1"/>
  <c r="N515" i="1" s="1"/>
  <c r="N677" i="1" s="1"/>
  <c r="S190" i="1"/>
  <c r="S352" i="1"/>
  <c r="S514" i="1"/>
  <c r="S676" i="1" s="1"/>
  <c r="R190" i="1"/>
  <c r="R352" i="1" s="1"/>
  <c r="Q190" i="1"/>
  <c r="Q352" i="1" s="1"/>
  <c r="Q514" i="1" s="1"/>
  <c r="Q676" i="1" s="1"/>
  <c r="P190" i="1"/>
  <c r="P352" i="1"/>
  <c r="P514" i="1" s="1"/>
  <c r="P676" i="1" s="1"/>
  <c r="O190" i="1"/>
  <c r="O352" i="1" s="1"/>
  <c r="O514" i="1" s="1"/>
  <c r="O676" i="1" s="1"/>
  <c r="N190" i="1"/>
  <c r="N352" i="1" s="1"/>
  <c r="N514" i="1" s="1"/>
  <c r="N676" i="1" s="1"/>
  <c r="S189" i="1"/>
  <c r="S351" i="1" s="1"/>
  <c r="S513" i="1" s="1"/>
  <c r="S675" i="1" s="1"/>
  <c r="R189" i="1"/>
  <c r="R351" i="1" s="1"/>
  <c r="Q189" i="1"/>
  <c r="Q351" i="1" s="1"/>
  <c r="P189" i="1"/>
  <c r="P351" i="1" s="1"/>
  <c r="P513" i="1" s="1"/>
  <c r="P675" i="1" s="1"/>
  <c r="O189" i="1"/>
  <c r="O351" i="1"/>
  <c r="N189" i="1"/>
  <c r="N351" i="1" s="1"/>
  <c r="N513" i="1" s="1"/>
  <c r="N675" i="1" s="1"/>
  <c r="S188" i="1"/>
  <c r="S350" i="1" s="1"/>
  <c r="S512" i="1" s="1"/>
  <c r="S674" i="1" s="1"/>
  <c r="R188" i="1"/>
  <c r="R350" i="1"/>
  <c r="Q188" i="1"/>
  <c r="Q350" i="1"/>
  <c r="Q512" i="1" s="1"/>
  <c r="Q674" i="1" s="1"/>
  <c r="P188" i="1"/>
  <c r="P350" i="1" s="1"/>
  <c r="P512" i="1" s="1"/>
  <c r="P674" i="1" s="1"/>
  <c r="O188" i="1"/>
  <c r="O350" i="1" s="1"/>
  <c r="O512" i="1" s="1"/>
  <c r="O674" i="1" s="1"/>
  <c r="N188" i="1"/>
  <c r="N350" i="1" s="1"/>
  <c r="N512" i="1" s="1"/>
  <c r="N674" i="1" s="1"/>
  <c r="S187" i="1"/>
  <c r="S349" i="1" s="1"/>
  <c r="S511" i="1" s="1"/>
  <c r="S673" i="1" s="1"/>
  <c r="R187" i="1"/>
  <c r="R349" i="1" s="1"/>
  <c r="Q187" i="1"/>
  <c r="Q349" i="1"/>
  <c r="Q511" i="1" s="1"/>
  <c r="Q673" i="1" s="1"/>
  <c r="P187" i="1"/>
  <c r="P349" i="1" s="1"/>
  <c r="O187" i="1"/>
  <c r="O349" i="1" s="1"/>
  <c r="O511" i="1" s="1"/>
  <c r="O673" i="1" s="1"/>
  <c r="N187" i="1"/>
  <c r="N349" i="1" s="1"/>
  <c r="N511" i="1" s="1"/>
  <c r="N673" i="1" s="1"/>
  <c r="S186" i="1"/>
  <c r="S348" i="1"/>
  <c r="S510" i="1"/>
  <c r="S672" i="1" s="1"/>
  <c r="R186" i="1"/>
  <c r="R348" i="1" s="1"/>
  <c r="Q186" i="1"/>
  <c r="Q348" i="1" s="1"/>
  <c r="Q510" i="1" s="1"/>
  <c r="Q672" i="1" s="1"/>
  <c r="P186" i="1"/>
  <c r="P348" i="1" s="1"/>
  <c r="P510" i="1" s="1"/>
  <c r="P672" i="1" s="1"/>
  <c r="O186" i="1"/>
  <c r="O348" i="1"/>
  <c r="O510" i="1" s="1"/>
  <c r="O672" i="1" s="1"/>
  <c r="N186" i="1"/>
  <c r="N348" i="1" s="1"/>
  <c r="N510" i="1" s="1"/>
  <c r="N672" i="1" s="1"/>
  <c r="S185" i="1"/>
  <c r="S347" i="1" s="1"/>
  <c r="R185" i="1"/>
  <c r="R347" i="1" s="1"/>
  <c r="R509" i="1" s="1"/>
  <c r="Q185" i="1"/>
  <c r="Q347" i="1" s="1"/>
  <c r="P185" i="1"/>
  <c r="P347" i="1" s="1"/>
  <c r="P509" i="1" s="1"/>
  <c r="P671" i="1" s="1"/>
  <c r="O185" i="1"/>
  <c r="O347" i="1"/>
  <c r="N185" i="1"/>
  <c r="N347" i="1" s="1"/>
  <c r="N509" i="1" s="1"/>
  <c r="N671" i="1" s="1"/>
  <c r="S184" i="1"/>
  <c r="S346" i="1" s="1"/>
  <c r="S508" i="1" s="1"/>
  <c r="S670" i="1" s="1"/>
  <c r="R184" i="1"/>
  <c r="R346" i="1"/>
  <c r="Q184" i="1"/>
  <c r="Q346" i="1" s="1"/>
  <c r="P184" i="1"/>
  <c r="P346" i="1" s="1"/>
  <c r="P508" i="1" s="1"/>
  <c r="P670" i="1" s="1"/>
  <c r="O184" i="1"/>
  <c r="O346" i="1" s="1"/>
  <c r="O508" i="1" s="1"/>
  <c r="O670" i="1" s="1"/>
  <c r="N184" i="1"/>
  <c r="N346" i="1" s="1"/>
  <c r="N508" i="1" s="1"/>
  <c r="N670" i="1" s="1"/>
  <c r="S183" i="1"/>
  <c r="S345" i="1" s="1"/>
  <c r="S507" i="1" s="1"/>
  <c r="S669" i="1" s="1"/>
  <c r="R183" i="1"/>
  <c r="R345" i="1" s="1"/>
  <c r="Q183" i="1"/>
  <c r="Q345" i="1"/>
  <c r="Q507" i="1"/>
  <c r="Q669" i="1" s="1"/>
  <c r="P183" i="1"/>
  <c r="P345" i="1"/>
  <c r="P507" i="1" s="1"/>
  <c r="P669" i="1" s="1"/>
  <c r="O183" i="1"/>
  <c r="O345" i="1" s="1"/>
  <c r="O507" i="1" s="1"/>
  <c r="O669" i="1" s="1"/>
  <c r="N183" i="1"/>
  <c r="N345" i="1" s="1"/>
  <c r="N507" i="1" s="1"/>
  <c r="N669" i="1" s="1"/>
  <c r="S182" i="1"/>
  <c r="S344" i="1"/>
  <c r="S506" i="1" s="1"/>
  <c r="S668" i="1" s="1"/>
  <c r="R182" i="1"/>
  <c r="R344" i="1" s="1"/>
  <c r="Q182" i="1"/>
  <c r="Q344" i="1" s="1"/>
  <c r="P182" i="1"/>
  <c r="P344" i="1"/>
  <c r="P506" i="1" s="1"/>
  <c r="P668" i="1" s="1"/>
  <c r="O182" i="1"/>
  <c r="O344" i="1" s="1"/>
  <c r="O506" i="1"/>
  <c r="O668" i="1" s="1"/>
  <c r="N182" i="1"/>
  <c r="N344" i="1" s="1"/>
  <c r="N506" i="1" s="1"/>
  <c r="N668" i="1" s="1"/>
  <c r="S181" i="1"/>
  <c r="S343" i="1" s="1"/>
  <c r="S505" i="1" s="1"/>
  <c r="S667" i="1" s="1"/>
  <c r="R181" i="1"/>
  <c r="R343" i="1" s="1"/>
  <c r="Q181" i="1"/>
  <c r="Q343" i="1" s="1"/>
  <c r="P181" i="1"/>
  <c r="P343" i="1" s="1"/>
  <c r="P505" i="1" s="1"/>
  <c r="P667" i="1" s="1"/>
  <c r="O181" i="1"/>
  <c r="O343" i="1" s="1"/>
  <c r="O505" i="1" s="1"/>
  <c r="O667" i="1" s="1"/>
  <c r="N181" i="1"/>
  <c r="N343" i="1" s="1"/>
  <c r="N505" i="1" s="1"/>
  <c r="N667" i="1" s="1"/>
  <c r="S180" i="1"/>
  <c r="S342" i="1"/>
  <c r="S504" i="1" s="1"/>
  <c r="S666" i="1" s="1"/>
  <c r="R180" i="1"/>
  <c r="R342" i="1" s="1"/>
  <c r="Q180" i="1"/>
  <c r="Q342" i="1" s="1"/>
  <c r="Q504" i="1"/>
  <c r="Q666" i="1" s="1"/>
  <c r="P180" i="1"/>
  <c r="P342" i="1" s="1"/>
  <c r="P504" i="1" s="1"/>
  <c r="P666" i="1" s="1"/>
  <c r="O180" i="1"/>
  <c r="O342" i="1"/>
  <c r="O504" i="1" s="1"/>
  <c r="O666" i="1" s="1"/>
  <c r="N180" i="1"/>
  <c r="N342" i="1" s="1"/>
  <c r="N504" i="1" s="1"/>
  <c r="N666" i="1" s="1"/>
  <c r="S179" i="1"/>
  <c r="S341" i="1" s="1"/>
  <c r="S503" i="1" s="1"/>
  <c r="S665" i="1" s="1"/>
  <c r="R179" i="1"/>
  <c r="R341" i="1" s="1"/>
  <c r="Q179" i="1"/>
  <c r="Q341" i="1"/>
  <c r="Q503" i="1"/>
  <c r="Q665" i="1" s="1"/>
  <c r="P179" i="1"/>
  <c r="P341" i="1" s="1"/>
  <c r="P503" i="1" s="1"/>
  <c r="P665" i="1" s="1"/>
  <c r="O179" i="1"/>
  <c r="O341" i="1" s="1"/>
  <c r="O503" i="1" s="1"/>
  <c r="O665" i="1" s="1"/>
  <c r="N179" i="1"/>
  <c r="N341" i="1"/>
  <c r="N503" i="1" s="1"/>
  <c r="N665" i="1" s="1"/>
  <c r="S178" i="1"/>
  <c r="S340" i="1"/>
  <c r="S502" i="1"/>
  <c r="S664" i="1" s="1"/>
  <c r="R178" i="1"/>
  <c r="R340" i="1" s="1"/>
  <c r="Q178" i="1"/>
  <c r="Q340" i="1"/>
  <c r="Q502" i="1" s="1"/>
  <c r="Q664" i="1" s="1"/>
  <c r="P178" i="1"/>
  <c r="P340" i="1"/>
  <c r="P502" i="1" s="1"/>
  <c r="P664" i="1" s="1"/>
  <c r="O178" i="1"/>
  <c r="H178" i="1" s="1"/>
  <c r="O340" i="1"/>
  <c r="O502" i="1" s="1"/>
  <c r="O664" i="1" s="1"/>
  <c r="N178" i="1"/>
  <c r="N340" i="1" s="1"/>
  <c r="N502" i="1" s="1"/>
  <c r="N664" i="1" s="1"/>
  <c r="S177" i="1"/>
  <c r="S339" i="1"/>
  <c r="S501" i="1"/>
  <c r="S663" i="1" s="1"/>
  <c r="R177" i="1"/>
  <c r="R339" i="1"/>
  <c r="D339" i="1" s="1"/>
  <c r="R501" i="1"/>
  <c r="Q177" i="1"/>
  <c r="Q339" i="1" s="1"/>
  <c r="P177" i="1"/>
  <c r="P339" i="1"/>
  <c r="P501" i="1" s="1"/>
  <c r="P663" i="1" s="1"/>
  <c r="O177" i="1"/>
  <c r="O339" i="1"/>
  <c r="O501" i="1" s="1"/>
  <c r="O663" i="1" s="1"/>
  <c r="N177" i="1"/>
  <c r="G177" i="1" s="1"/>
  <c r="N339" i="1"/>
  <c r="N501" i="1" s="1"/>
  <c r="N663" i="1" s="1"/>
  <c r="S176" i="1"/>
  <c r="S338" i="1"/>
  <c r="S500" i="1" s="1"/>
  <c r="S662" i="1" s="1"/>
  <c r="R176" i="1"/>
  <c r="R338" i="1"/>
  <c r="J338" i="1" s="1"/>
  <c r="Q176" i="1"/>
  <c r="F176" i="1" s="1"/>
  <c r="Q338" i="1"/>
  <c r="Q500" i="1" s="1"/>
  <c r="Q662" i="1" s="1"/>
  <c r="P176" i="1"/>
  <c r="P338" i="1" s="1"/>
  <c r="P500" i="1" s="1"/>
  <c r="P662" i="1" s="1"/>
  <c r="O176" i="1"/>
  <c r="O338" i="1"/>
  <c r="O500" i="1" s="1"/>
  <c r="O662" i="1" s="1"/>
  <c r="N176" i="1"/>
  <c r="N338" i="1" s="1"/>
  <c r="S175" i="1"/>
  <c r="S337" i="1" s="1"/>
  <c r="S499" i="1" s="1"/>
  <c r="S661" i="1" s="1"/>
  <c r="R175" i="1"/>
  <c r="R337" i="1" s="1"/>
  <c r="Q175" i="1"/>
  <c r="Q337" i="1"/>
  <c r="Q499" i="1"/>
  <c r="Q661" i="1" s="1"/>
  <c r="P175" i="1"/>
  <c r="P337" i="1"/>
  <c r="P499" i="1"/>
  <c r="P661" i="1" s="1"/>
  <c r="O175" i="1"/>
  <c r="O337" i="1" s="1"/>
  <c r="O499" i="1" s="1"/>
  <c r="O661" i="1" s="1"/>
  <c r="N175" i="1"/>
  <c r="N337" i="1"/>
  <c r="N499" i="1" s="1"/>
  <c r="N661" i="1" s="1"/>
  <c r="S174" i="1"/>
  <c r="S336" i="1"/>
  <c r="S498" i="1" s="1"/>
  <c r="S660" i="1" s="1"/>
  <c r="R174" i="1"/>
  <c r="I174" i="1" s="1"/>
  <c r="Q174" i="1"/>
  <c r="Q336" i="1" s="1"/>
  <c r="Q498" i="1" s="1"/>
  <c r="Q660" i="1" s="1"/>
  <c r="P174" i="1"/>
  <c r="P336" i="1"/>
  <c r="P498" i="1"/>
  <c r="P660" i="1" s="1"/>
  <c r="O174" i="1"/>
  <c r="O336" i="1" s="1"/>
  <c r="O498" i="1" s="1"/>
  <c r="O660" i="1" s="1"/>
  <c r="N174" i="1"/>
  <c r="N336" i="1" s="1"/>
  <c r="N498" i="1" s="1"/>
  <c r="N660" i="1" s="1"/>
  <c r="S173" i="1"/>
  <c r="S335" i="1" s="1"/>
  <c r="S497" i="1" s="1"/>
  <c r="S659" i="1" s="1"/>
  <c r="R173" i="1"/>
  <c r="R335" i="1"/>
  <c r="R497" i="1"/>
  <c r="Q173" i="1"/>
  <c r="P173" i="1"/>
  <c r="F173" i="1" s="1"/>
  <c r="P335" i="1"/>
  <c r="P497" i="1" s="1"/>
  <c r="P659" i="1" s="1"/>
  <c r="O173" i="1"/>
  <c r="O335" i="1"/>
  <c r="O497" i="1" s="1"/>
  <c r="O659" i="1" s="1"/>
  <c r="N173" i="1"/>
  <c r="N335" i="1"/>
  <c r="N497" i="1" s="1"/>
  <c r="N659" i="1" s="1"/>
  <c r="S172" i="1"/>
  <c r="S334" i="1"/>
  <c r="S496" i="1" s="1"/>
  <c r="S658" i="1" s="1"/>
  <c r="R172" i="1"/>
  <c r="R334" i="1"/>
  <c r="R496" i="1" s="1"/>
  <c r="Q172" i="1"/>
  <c r="Q334" i="1"/>
  <c r="Q496" i="1" s="1"/>
  <c r="Q658" i="1" s="1"/>
  <c r="P172" i="1"/>
  <c r="P334" i="1" s="1"/>
  <c r="P496" i="1"/>
  <c r="P658" i="1" s="1"/>
  <c r="O172" i="1"/>
  <c r="O334" i="1" s="1"/>
  <c r="N172" i="1"/>
  <c r="N334" i="1" s="1"/>
  <c r="N496" i="1" s="1"/>
  <c r="N658" i="1" s="1"/>
  <c r="S171" i="1"/>
  <c r="S333" i="1" s="1"/>
  <c r="S495" i="1" s="1"/>
  <c r="S657" i="1" s="1"/>
  <c r="R171" i="1"/>
  <c r="R333" i="1" s="1"/>
  <c r="Q171" i="1"/>
  <c r="Q333" i="1" s="1"/>
  <c r="Q495" i="1" s="1"/>
  <c r="Q657" i="1" s="1"/>
  <c r="P171" i="1"/>
  <c r="P333" i="1" s="1"/>
  <c r="P495" i="1" s="1"/>
  <c r="P657" i="1" s="1"/>
  <c r="O171" i="1"/>
  <c r="O333" i="1" s="1"/>
  <c r="O495" i="1" s="1"/>
  <c r="O657" i="1" s="1"/>
  <c r="N171" i="1"/>
  <c r="N333" i="1"/>
  <c r="N495" i="1" s="1"/>
  <c r="N657" i="1" s="1"/>
  <c r="S170" i="1"/>
  <c r="S332" i="1"/>
  <c r="S494" i="1" s="1"/>
  <c r="S656" i="1" s="1"/>
  <c r="R170" i="1"/>
  <c r="Q170" i="1"/>
  <c r="Q332" i="1"/>
  <c r="Q494" i="1" s="1"/>
  <c r="Q656" i="1" s="1"/>
  <c r="P170" i="1"/>
  <c r="P332" i="1"/>
  <c r="P494" i="1" s="1"/>
  <c r="P656" i="1" s="1"/>
  <c r="O170" i="1"/>
  <c r="O332" i="1" s="1"/>
  <c r="O494" i="1" s="1"/>
  <c r="O656" i="1" s="1"/>
  <c r="N170" i="1"/>
  <c r="N332" i="1" s="1"/>
  <c r="N494" i="1"/>
  <c r="N656" i="1" s="1"/>
  <c r="S169" i="1"/>
  <c r="S331" i="1" s="1"/>
  <c r="S493" i="1" s="1"/>
  <c r="S655" i="1" s="1"/>
  <c r="R169" i="1"/>
  <c r="R331" i="1"/>
  <c r="R493" i="1" s="1"/>
  <c r="Q169" i="1"/>
  <c r="Q331" i="1" s="1"/>
  <c r="Q493" i="1" s="1"/>
  <c r="Q655" i="1" s="1"/>
  <c r="P169" i="1"/>
  <c r="P331" i="1"/>
  <c r="P493" i="1" s="1"/>
  <c r="P655" i="1" s="1"/>
  <c r="O169" i="1"/>
  <c r="O331" i="1" s="1"/>
  <c r="N169" i="1"/>
  <c r="N331" i="1"/>
  <c r="N493" i="1" s="1"/>
  <c r="N655" i="1" s="1"/>
  <c r="J407" i="1"/>
  <c r="I407" i="1"/>
  <c r="G407" i="1"/>
  <c r="F407" i="1"/>
  <c r="E407" i="1"/>
  <c r="J406" i="1"/>
  <c r="H406" i="1"/>
  <c r="F406" i="1"/>
  <c r="E406" i="1"/>
  <c r="D406" i="1"/>
  <c r="I405" i="1"/>
  <c r="H405" i="1"/>
  <c r="G405" i="1"/>
  <c r="E405" i="1"/>
  <c r="D405" i="1"/>
  <c r="J404" i="1"/>
  <c r="H404" i="1"/>
  <c r="G404" i="1"/>
  <c r="F404" i="1"/>
  <c r="D404" i="1"/>
  <c r="J403" i="1"/>
  <c r="I403" i="1"/>
  <c r="G403" i="1"/>
  <c r="F403" i="1"/>
  <c r="E403" i="1"/>
  <c r="J402" i="1"/>
  <c r="I402" i="1"/>
  <c r="H402" i="1"/>
  <c r="F402" i="1"/>
  <c r="E402" i="1"/>
  <c r="D402" i="1"/>
  <c r="I401" i="1"/>
  <c r="H401" i="1"/>
  <c r="G401" i="1"/>
  <c r="E401" i="1"/>
  <c r="D401" i="1"/>
  <c r="J400" i="1"/>
  <c r="H400" i="1"/>
  <c r="G400" i="1"/>
  <c r="F400" i="1"/>
  <c r="D400" i="1"/>
  <c r="J399" i="1"/>
  <c r="I399" i="1"/>
  <c r="G399" i="1"/>
  <c r="F399" i="1"/>
  <c r="E399" i="1"/>
  <c r="J398" i="1"/>
  <c r="I398" i="1"/>
  <c r="H398" i="1"/>
  <c r="F398" i="1"/>
  <c r="E398" i="1"/>
  <c r="D398" i="1"/>
  <c r="I397" i="1"/>
  <c r="H397" i="1"/>
  <c r="G397" i="1"/>
  <c r="E397" i="1"/>
  <c r="D397" i="1"/>
  <c r="J396" i="1"/>
  <c r="H396" i="1"/>
  <c r="G396" i="1"/>
  <c r="F396" i="1"/>
  <c r="D396" i="1"/>
  <c r="J395" i="1"/>
  <c r="I395" i="1"/>
  <c r="G395" i="1"/>
  <c r="F395" i="1"/>
  <c r="E395" i="1"/>
  <c r="J394" i="1"/>
  <c r="I394" i="1"/>
  <c r="H394" i="1"/>
  <c r="F394" i="1"/>
  <c r="E394" i="1"/>
  <c r="D394" i="1"/>
  <c r="I393" i="1"/>
  <c r="H393" i="1"/>
  <c r="G393" i="1"/>
  <c r="E393" i="1"/>
  <c r="D393" i="1"/>
  <c r="J392" i="1"/>
  <c r="H392" i="1"/>
  <c r="G392" i="1"/>
  <c r="F392" i="1"/>
  <c r="D392" i="1"/>
  <c r="J391" i="1"/>
  <c r="I391" i="1"/>
  <c r="G391" i="1"/>
  <c r="F391" i="1"/>
  <c r="E391" i="1"/>
  <c r="J390" i="1"/>
  <c r="I390" i="1"/>
  <c r="H390" i="1"/>
  <c r="F390" i="1"/>
  <c r="E390" i="1"/>
  <c r="D390" i="1"/>
  <c r="I389" i="1"/>
  <c r="J388" i="1"/>
  <c r="H388" i="1"/>
  <c r="G388" i="1"/>
  <c r="F388" i="1"/>
  <c r="D388" i="1"/>
  <c r="I383" i="1"/>
  <c r="I382" i="1"/>
  <c r="I377" i="1"/>
  <c r="H377" i="1"/>
  <c r="G377" i="1"/>
  <c r="E377" i="1"/>
  <c r="D377" i="1"/>
  <c r="I373" i="1"/>
  <c r="J367" i="1"/>
  <c r="H367" i="1"/>
  <c r="G367" i="1"/>
  <c r="F367" i="1"/>
  <c r="D367" i="1"/>
  <c r="I366" i="1"/>
  <c r="J365" i="1"/>
  <c r="I365" i="1"/>
  <c r="H365" i="1"/>
  <c r="F365" i="1"/>
  <c r="E365" i="1"/>
  <c r="D365" i="1"/>
  <c r="I364" i="1"/>
  <c r="H364" i="1"/>
  <c r="G364" i="1"/>
  <c r="E364" i="1"/>
  <c r="D364" i="1"/>
  <c r="I360" i="1"/>
  <c r="H360" i="1"/>
  <c r="G360" i="1"/>
  <c r="E360" i="1"/>
  <c r="D360" i="1"/>
  <c r="J357" i="1"/>
  <c r="I357" i="1"/>
  <c r="H357" i="1"/>
  <c r="F357" i="1"/>
  <c r="E357" i="1"/>
  <c r="D357" i="1"/>
  <c r="I352" i="1"/>
  <c r="H352" i="1"/>
  <c r="G352" i="1"/>
  <c r="E352" i="1"/>
  <c r="D352" i="1"/>
  <c r="I350" i="1"/>
  <c r="I348" i="1"/>
  <c r="H348" i="1"/>
  <c r="G348" i="1"/>
  <c r="E348" i="1"/>
  <c r="D348" i="1"/>
  <c r="I340" i="1"/>
  <c r="E340" i="1"/>
  <c r="D340" i="1"/>
  <c r="J339" i="1"/>
  <c r="H339" i="1"/>
  <c r="G339" i="1"/>
  <c r="F339" i="1"/>
  <c r="I338" i="1"/>
  <c r="I334" i="1"/>
  <c r="I170" i="1"/>
  <c r="D171" i="1"/>
  <c r="E171" i="1"/>
  <c r="F171" i="1"/>
  <c r="E172" i="1"/>
  <c r="F172" i="1"/>
  <c r="G172" i="1"/>
  <c r="I172" i="1"/>
  <c r="J172" i="1"/>
  <c r="D173" i="1"/>
  <c r="H173" i="1"/>
  <c r="J173" i="1"/>
  <c r="D174" i="1"/>
  <c r="E174" i="1"/>
  <c r="G174" i="1"/>
  <c r="H174" i="1"/>
  <c r="D175" i="1"/>
  <c r="E175" i="1"/>
  <c r="F175" i="1"/>
  <c r="H175" i="1"/>
  <c r="I175" i="1"/>
  <c r="J175" i="1"/>
  <c r="E176" i="1"/>
  <c r="H176" i="1"/>
  <c r="I176" i="1"/>
  <c r="J176" i="1"/>
  <c r="D177" i="1"/>
  <c r="E177" i="1"/>
  <c r="F177" i="1"/>
  <c r="I177" i="1"/>
  <c r="J177" i="1"/>
  <c r="D178" i="1"/>
  <c r="E178" i="1"/>
  <c r="F178" i="1"/>
  <c r="G178" i="1"/>
  <c r="I178" i="1"/>
  <c r="J178" i="1"/>
  <c r="D179" i="1"/>
  <c r="E179" i="1"/>
  <c r="F179" i="1"/>
  <c r="G179" i="1"/>
  <c r="H179" i="1"/>
  <c r="I179" i="1"/>
  <c r="J179" i="1"/>
  <c r="D180" i="1"/>
  <c r="E180" i="1"/>
  <c r="F180" i="1"/>
  <c r="G180" i="1"/>
  <c r="H180" i="1"/>
  <c r="I180" i="1"/>
  <c r="J180" i="1"/>
  <c r="E181" i="1"/>
  <c r="F181" i="1"/>
  <c r="G181" i="1"/>
  <c r="H181" i="1"/>
  <c r="I181" i="1"/>
  <c r="J181" i="1"/>
  <c r="D182" i="1"/>
  <c r="E182" i="1"/>
  <c r="F182" i="1"/>
  <c r="G182" i="1"/>
  <c r="H182" i="1"/>
  <c r="I182" i="1"/>
  <c r="J182" i="1"/>
  <c r="D183" i="1"/>
  <c r="E183" i="1"/>
  <c r="F183" i="1"/>
  <c r="G183" i="1"/>
  <c r="H183" i="1"/>
  <c r="I183" i="1"/>
  <c r="J183" i="1"/>
  <c r="D184" i="1"/>
  <c r="E184" i="1"/>
  <c r="F184" i="1"/>
  <c r="G184" i="1"/>
  <c r="H184" i="1"/>
  <c r="I184" i="1"/>
  <c r="J184" i="1"/>
  <c r="D185" i="1"/>
  <c r="E185" i="1"/>
  <c r="F185" i="1"/>
  <c r="G185" i="1"/>
  <c r="H185" i="1"/>
  <c r="I185" i="1"/>
  <c r="J185" i="1"/>
  <c r="D186" i="1"/>
  <c r="E186" i="1"/>
  <c r="F186" i="1"/>
  <c r="G186" i="1"/>
  <c r="H186" i="1"/>
  <c r="I186" i="1"/>
  <c r="J186" i="1"/>
  <c r="D187" i="1"/>
  <c r="E187" i="1"/>
  <c r="F187" i="1"/>
  <c r="G187" i="1"/>
  <c r="H187" i="1"/>
  <c r="I187" i="1"/>
  <c r="J187" i="1"/>
  <c r="D188" i="1"/>
  <c r="E188" i="1"/>
  <c r="F188" i="1"/>
  <c r="G188" i="1"/>
  <c r="H188" i="1"/>
  <c r="I188" i="1"/>
  <c r="J188" i="1"/>
  <c r="D189" i="1"/>
  <c r="E189" i="1"/>
  <c r="F189" i="1"/>
  <c r="G189" i="1"/>
  <c r="H189" i="1"/>
  <c r="I189" i="1"/>
  <c r="J189" i="1"/>
  <c r="D190" i="1"/>
  <c r="E190" i="1"/>
  <c r="F190" i="1"/>
  <c r="G190" i="1"/>
  <c r="H190" i="1"/>
  <c r="I190" i="1"/>
  <c r="J190" i="1"/>
  <c r="D191" i="1"/>
  <c r="E191" i="1"/>
  <c r="F191" i="1"/>
  <c r="G191" i="1"/>
  <c r="H191" i="1"/>
  <c r="I191" i="1"/>
  <c r="J191" i="1"/>
  <c r="D192" i="1"/>
  <c r="E192" i="1"/>
  <c r="F192" i="1"/>
  <c r="G192" i="1"/>
  <c r="H192" i="1"/>
  <c r="I192" i="1"/>
  <c r="J192" i="1"/>
  <c r="D193" i="1"/>
  <c r="E193" i="1"/>
  <c r="F193" i="1"/>
  <c r="G193" i="1"/>
  <c r="H193" i="1"/>
  <c r="I193" i="1"/>
  <c r="J193" i="1"/>
  <c r="D194" i="1"/>
  <c r="E194" i="1"/>
  <c r="F194" i="1"/>
  <c r="G194" i="1"/>
  <c r="H194" i="1"/>
  <c r="I194" i="1"/>
  <c r="J194" i="1"/>
  <c r="D195" i="1"/>
  <c r="E195" i="1"/>
  <c r="F195" i="1"/>
  <c r="G195" i="1"/>
  <c r="H195" i="1"/>
  <c r="I195" i="1"/>
  <c r="J195" i="1"/>
  <c r="D196" i="1"/>
  <c r="E196" i="1"/>
  <c r="F196" i="1"/>
  <c r="G196" i="1"/>
  <c r="H196" i="1"/>
  <c r="I196" i="1"/>
  <c r="J196" i="1"/>
  <c r="D197" i="1"/>
  <c r="E197" i="1"/>
  <c r="F197" i="1"/>
  <c r="G197" i="1"/>
  <c r="H197" i="1"/>
  <c r="I197" i="1"/>
  <c r="J197" i="1"/>
  <c r="D198" i="1"/>
  <c r="E198" i="1"/>
  <c r="F198" i="1"/>
  <c r="G198" i="1"/>
  <c r="H198" i="1"/>
  <c r="I198" i="1"/>
  <c r="J198" i="1"/>
  <c r="D199" i="1"/>
  <c r="E199" i="1"/>
  <c r="F199" i="1"/>
  <c r="G199" i="1"/>
  <c r="H199" i="1"/>
  <c r="I199" i="1"/>
  <c r="J199" i="1"/>
  <c r="D200" i="1"/>
  <c r="E200" i="1"/>
  <c r="F200" i="1"/>
  <c r="G200" i="1"/>
  <c r="H200" i="1"/>
  <c r="I200" i="1"/>
  <c r="J200" i="1"/>
  <c r="D201" i="1"/>
  <c r="E201" i="1"/>
  <c r="F201" i="1"/>
  <c r="G201" i="1"/>
  <c r="H201" i="1"/>
  <c r="I201" i="1"/>
  <c r="J201" i="1"/>
  <c r="D202" i="1"/>
  <c r="E202" i="1"/>
  <c r="F202" i="1"/>
  <c r="G202" i="1"/>
  <c r="H202" i="1"/>
  <c r="I202" i="1"/>
  <c r="J202" i="1"/>
  <c r="D203" i="1"/>
  <c r="E203" i="1"/>
  <c r="F203" i="1"/>
  <c r="G203" i="1"/>
  <c r="H203" i="1"/>
  <c r="I203" i="1"/>
  <c r="J203" i="1"/>
  <c r="D204" i="1"/>
  <c r="E204" i="1"/>
  <c r="F204" i="1"/>
  <c r="G204" i="1"/>
  <c r="H204" i="1"/>
  <c r="I204" i="1"/>
  <c r="J204" i="1"/>
  <c r="D205" i="1"/>
  <c r="E205" i="1"/>
  <c r="F205" i="1"/>
  <c r="G205" i="1"/>
  <c r="H205" i="1"/>
  <c r="I205" i="1"/>
  <c r="J205" i="1"/>
  <c r="D206" i="1"/>
  <c r="E206" i="1"/>
  <c r="F206" i="1"/>
  <c r="G206" i="1"/>
  <c r="H206" i="1"/>
  <c r="I206" i="1"/>
  <c r="J206" i="1"/>
  <c r="D209" i="1"/>
  <c r="E209" i="1"/>
  <c r="F209" i="1"/>
  <c r="G209" i="1"/>
  <c r="H209" i="1"/>
  <c r="I209" i="1"/>
  <c r="J209" i="1"/>
  <c r="D210" i="1"/>
  <c r="E210" i="1"/>
  <c r="F210" i="1"/>
  <c r="G210" i="1"/>
  <c r="H210" i="1"/>
  <c r="I210" i="1"/>
  <c r="J210" i="1"/>
  <c r="D211" i="1"/>
  <c r="E211" i="1"/>
  <c r="F211" i="1"/>
  <c r="G211" i="1"/>
  <c r="H211" i="1"/>
  <c r="I211" i="1"/>
  <c r="J211" i="1"/>
  <c r="D212" i="1"/>
  <c r="E212" i="1"/>
  <c r="F212" i="1"/>
  <c r="G212" i="1"/>
  <c r="H212" i="1"/>
  <c r="I212" i="1"/>
  <c r="J212" i="1"/>
  <c r="D213" i="1"/>
  <c r="E213" i="1"/>
  <c r="F213" i="1"/>
  <c r="G213" i="1"/>
  <c r="H213" i="1"/>
  <c r="I213" i="1"/>
  <c r="J213" i="1"/>
  <c r="D214" i="1"/>
  <c r="E214" i="1"/>
  <c r="F214" i="1"/>
  <c r="G214" i="1"/>
  <c r="H214" i="1"/>
  <c r="I214" i="1"/>
  <c r="J214" i="1"/>
  <c r="D215" i="1"/>
  <c r="E215" i="1"/>
  <c r="F215" i="1"/>
  <c r="G215" i="1"/>
  <c r="H215" i="1"/>
  <c r="I215" i="1"/>
  <c r="J215" i="1"/>
  <c r="D216" i="1"/>
  <c r="E216" i="1"/>
  <c r="F216" i="1"/>
  <c r="G216" i="1"/>
  <c r="H216" i="1"/>
  <c r="I216" i="1"/>
  <c r="J216" i="1"/>
  <c r="D217" i="1"/>
  <c r="E217" i="1"/>
  <c r="F217" i="1"/>
  <c r="G217" i="1"/>
  <c r="H217" i="1"/>
  <c r="I217" i="1"/>
  <c r="J217" i="1"/>
  <c r="D218" i="1"/>
  <c r="E218" i="1"/>
  <c r="F218" i="1"/>
  <c r="G218" i="1"/>
  <c r="H218" i="1"/>
  <c r="I218" i="1"/>
  <c r="J218" i="1"/>
  <c r="D219" i="1"/>
  <c r="E219" i="1"/>
  <c r="F219" i="1"/>
  <c r="G219" i="1"/>
  <c r="H219" i="1"/>
  <c r="I219" i="1"/>
  <c r="J219" i="1"/>
  <c r="D220" i="1"/>
  <c r="E220" i="1"/>
  <c r="F220" i="1"/>
  <c r="G220" i="1"/>
  <c r="H220" i="1"/>
  <c r="I220" i="1"/>
  <c r="J220" i="1"/>
  <c r="D221" i="1"/>
  <c r="E221" i="1"/>
  <c r="F221" i="1"/>
  <c r="G221" i="1"/>
  <c r="H221" i="1"/>
  <c r="I221" i="1"/>
  <c r="J221" i="1"/>
  <c r="D222" i="1"/>
  <c r="E222" i="1"/>
  <c r="F222" i="1"/>
  <c r="G222" i="1"/>
  <c r="H222" i="1"/>
  <c r="I222" i="1"/>
  <c r="J222" i="1"/>
  <c r="D223" i="1"/>
  <c r="E223" i="1"/>
  <c r="F223" i="1"/>
  <c r="G223" i="1"/>
  <c r="H223" i="1"/>
  <c r="I223" i="1"/>
  <c r="J223" i="1"/>
  <c r="D224" i="1"/>
  <c r="E224" i="1"/>
  <c r="F224" i="1"/>
  <c r="G224" i="1"/>
  <c r="H224" i="1"/>
  <c r="I224" i="1"/>
  <c r="J224" i="1"/>
  <c r="D225" i="1"/>
  <c r="E225" i="1"/>
  <c r="F225" i="1"/>
  <c r="G225" i="1"/>
  <c r="H225" i="1"/>
  <c r="I225" i="1"/>
  <c r="J225" i="1"/>
  <c r="D226" i="1"/>
  <c r="E226" i="1"/>
  <c r="F226" i="1"/>
  <c r="G226" i="1"/>
  <c r="H226" i="1"/>
  <c r="I226" i="1"/>
  <c r="J226" i="1"/>
  <c r="D227" i="1"/>
  <c r="E227" i="1"/>
  <c r="F227" i="1"/>
  <c r="G227" i="1"/>
  <c r="H227" i="1"/>
  <c r="I227" i="1"/>
  <c r="J227" i="1"/>
  <c r="D228" i="1"/>
  <c r="E228" i="1"/>
  <c r="F228" i="1"/>
  <c r="G228" i="1"/>
  <c r="H228" i="1"/>
  <c r="I228" i="1"/>
  <c r="J228" i="1"/>
  <c r="D229" i="1"/>
  <c r="E229" i="1"/>
  <c r="F229" i="1"/>
  <c r="G229" i="1"/>
  <c r="H229" i="1"/>
  <c r="I229" i="1"/>
  <c r="J229" i="1"/>
  <c r="D230" i="1"/>
  <c r="E230" i="1"/>
  <c r="F230" i="1"/>
  <c r="G230" i="1"/>
  <c r="H230" i="1"/>
  <c r="I230" i="1"/>
  <c r="J230" i="1"/>
  <c r="D231" i="1"/>
  <c r="E231" i="1"/>
  <c r="F231" i="1"/>
  <c r="G231" i="1"/>
  <c r="H231" i="1"/>
  <c r="I231" i="1"/>
  <c r="J231" i="1"/>
  <c r="D232" i="1"/>
  <c r="E232" i="1"/>
  <c r="F232" i="1"/>
  <c r="G232" i="1"/>
  <c r="H232" i="1"/>
  <c r="I232" i="1"/>
  <c r="J232" i="1"/>
  <c r="D233" i="1"/>
  <c r="E233" i="1"/>
  <c r="F233" i="1"/>
  <c r="G233" i="1"/>
  <c r="H233" i="1"/>
  <c r="I233" i="1"/>
  <c r="J233" i="1"/>
  <c r="D234" i="1"/>
  <c r="E234" i="1"/>
  <c r="F234" i="1"/>
  <c r="G234" i="1"/>
  <c r="H234" i="1"/>
  <c r="I234" i="1"/>
  <c r="J234" i="1"/>
  <c r="D235" i="1"/>
  <c r="E235" i="1"/>
  <c r="F235" i="1"/>
  <c r="G235" i="1"/>
  <c r="H235" i="1"/>
  <c r="I235" i="1"/>
  <c r="J235" i="1"/>
  <c r="D236" i="1"/>
  <c r="E236" i="1"/>
  <c r="F236" i="1"/>
  <c r="G236" i="1"/>
  <c r="H236" i="1"/>
  <c r="I236" i="1"/>
  <c r="J236" i="1"/>
  <c r="D237" i="1"/>
  <c r="E237" i="1"/>
  <c r="F237" i="1"/>
  <c r="G237" i="1"/>
  <c r="H237" i="1"/>
  <c r="I237" i="1"/>
  <c r="J237" i="1"/>
  <c r="D238" i="1"/>
  <c r="E238" i="1"/>
  <c r="F238" i="1"/>
  <c r="G238" i="1"/>
  <c r="H238" i="1"/>
  <c r="I238" i="1"/>
  <c r="J238" i="1"/>
  <c r="D239" i="1"/>
  <c r="E239" i="1"/>
  <c r="F239" i="1"/>
  <c r="G239" i="1"/>
  <c r="H239" i="1"/>
  <c r="I239" i="1"/>
  <c r="J239" i="1"/>
  <c r="D240" i="1"/>
  <c r="E240" i="1"/>
  <c r="F240" i="1"/>
  <c r="G240" i="1"/>
  <c r="H240" i="1"/>
  <c r="I240" i="1"/>
  <c r="J240" i="1"/>
  <c r="D241" i="1"/>
  <c r="E241" i="1"/>
  <c r="F241" i="1"/>
  <c r="G241" i="1"/>
  <c r="H241" i="1"/>
  <c r="I241" i="1"/>
  <c r="J241" i="1"/>
  <c r="D242" i="1"/>
  <c r="E242" i="1"/>
  <c r="F242" i="1"/>
  <c r="G242" i="1"/>
  <c r="H242" i="1"/>
  <c r="I242" i="1"/>
  <c r="J242" i="1"/>
  <c r="D243" i="1"/>
  <c r="E243" i="1"/>
  <c r="F243" i="1"/>
  <c r="G243" i="1"/>
  <c r="H243" i="1"/>
  <c r="I243" i="1"/>
  <c r="J243" i="1"/>
  <c r="D244" i="1"/>
  <c r="E244" i="1"/>
  <c r="F244" i="1"/>
  <c r="G244" i="1"/>
  <c r="H244" i="1"/>
  <c r="I244" i="1"/>
  <c r="J244" i="1"/>
  <c r="D245" i="1"/>
  <c r="E245" i="1"/>
  <c r="F245" i="1"/>
  <c r="G245" i="1"/>
  <c r="H245" i="1"/>
  <c r="I245" i="1"/>
  <c r="J245" i="1"/>
  <c r="J169" i="1"/>
  <c r="I169" i="1"/>
  <c r="H169" i="1"/>
  <c r="G169" i="1"/>
  <c r="F169" i="1"/>
  <c r="E169" i="1"/>
  <c r="D169" i="1"/>
  <c r="Q506" i="1" l="1"/>
  <c r="Q668" i="1" s="1"/>
  <c r="I344" i="1"/>
  <c r="G344" i="1"/>
  <c r="E344" i="1"/>
  <c r="D344" i="1"/>
  <c r="E346" i="1"/>
  <c r="J346" i="1"/>
  <c r="I346" i="1"/>
  <c r="Q508" i="1"/>
  <c r="Q670" i="1" s="1"/>
  <c r="G346" i="1"/>
  <c r="F346" i="1"/>
  <c r="J351" i="1"/>
  <c r="R513" i="1"/>
  <c r="H351" i="1"/>
  <c r="G351" i="1"/>
  <c r="F351" i="1"/>
  <c r="D351" i="1"/>
  <c r="F355" i="1"/>
  <c r="D355" i="1"/>
  <c r="R517" i="1"/>
  <c r="J355" i="1"/>
  <c r="H355" i="1"/>
  <c r="G355" i="1"/>
  <c r="J362" i="1"/>
  <c r="I362" i="1"/>
  <c r="Q524" i="1"/>
  <c r="Q686" i="1" s="1"/>
  <c r="G362" i="1"/>
  <c r="F362" i="1"/>
  <c r="E362" i="1"/>
  <c r="R370" i="1"/>
  <c r="D208" i="1"/>
  <c r="E208" i="1"/>
  <c r="F208" i="1"/>
  <c r="G208" i="1"/>
  <c r="H208" i="1"/>
  <c r="I208" i="1"/>
  <c r="J208" i="1"/>
  <c r="D374" i="1"/>
  <c r="R536" i="1"/>
  <c r="J374" i="1"/>
  <c r="I374" i="1"/>
  <c r="H374" i="1"/>
  <c r="F374" i="1"/>
  <c r="E374" i="1"/>
  <c r="S541" i="1"/>
  <c r="S703" i="1" s="1"/>
  <c r="J379" i="1"/>
  <c r="G379" i="1"/>
  <c r="F379" i="1"/>
  <c r="E379" i="1"/>
  <c r="E383" i="1"/>
  <c r="S545" i="1"/>
  <c r="S707" i="1" s="1"/>
  <c r="J383" i="1"/>
  <c r="G383" i="1"/>
  <c r="F383" i="1"/>
  <c r="G338" i="1"/>
  <c r="F338" i="1"/>
  <c r="N500" i="1"/>
  <c r="N662" i="1" s="1"/>
  <c r="E338" i="1"/>
  <c r="J354" i="1"/>
  <c r="I354" i="1"/>
  <c r="G354" i="1"/>
  <c r="F354" i="1"/>
  <c r="E354" i="1"/>
  <c r="Q523" i="1"/>
  <c r="Q685" i="1" s="1"/>
  <c r="F361" i="1"/>
  <c r="E361" i="1"/>
  <c r="D361" i="1"/>
  <c r="J361" i="1"/>
  <c r="I361" i="1"/>
  <c r="H361" i="1"/>
  <c r="O544" i="1"/>
  <c r="O706" i="1" s="1"/>
  <c r="J382" i="1"/>
  <c r="H382" i="1"/>
  <c r="F382" i="1"/>
  <c r="E382" i="1"/>
  <c r="D382" i="1"/>
  <c r="H378" i="1"/>
  <c r="F378" i="1"/>
  <c r="E378" i="1"/>
  <c r="D378" i="1"/>
  <c r="R540" i="1"/>
  <c r="J378" i="1"/>
  <c r="I378" i="1"/>
  <c r="R504" i="1"/>
  <c r="I342" i="1"/>
  <c r="S509" i="1"/>
  <c r="S671" i="1" s="1"/>
  <c r="H347" i="1"/>
  <c r="G347" i="1"/>
  <c r="F347" i="1"/>
  <c r="D347" i="1"/>
  <c r="J347" i="1"/>
  <c r="N535" i="1"/>
  <c r="N697" i="1" s="1"/>
  <c r="H373" i="1"/>
  <c r="G373" i="1"/>
  <c r="E373" i="1"/>
  <c r="D373" i="1"/>
  <c r="P530" i="1"/>
  <c r="P692" i="1" s="1"/>
  <c r="I368" i="1"/>
  <c r="H368" i="1"/>
  <c r="G368" i="1"/>
  <c r="E368" i="1"/>
  <c r="D368" i="1"/>
  <c r="J376" i="1"/>
  <c r="H376" i="1"/>
  <c r="P538" i="1"/>
  <c r="P700" i="1" s="1"/>
  <c r="G376" i="1"/>
  <c r="F376" i="1"/>
  <c r="D376" i="1"/>
  <c r="H381" i="1"/>
  <c r="Q543" i="1"/>
  <c r="Q705" i="1" s="1"/>
  <c r="G381" i="1"/>
  <c r="E381" i="1"/>
  <c r="D381" i="1"/>
  <c r="I381" i="1"/>
  <c r="Q547" i="1"/>
  <c r="Q709" i="1" s="1"/>
  <c r="I385" i="1"/>
  <c r="H385" i="1"/>
  <c r="G385" i="1"/>
  <c r="E385" i="1"/>
  <c r="D385" i="1"/>
  <c r="N551" i="1"/>
  <c r="N713" i="1" s="1"/>
  <c r="E389" i="1"/>
  <c r="D389" i="1"/>
  <c r="H389" i="1"/>
  <c r="G389" i="1"/>
  <c r="R505" i="1"/>
  <c r="G343" i="1"/>
  <c r="F343" i="1"/>
  <c r="D343" i="1"/>
  <c r="J343" i="1"/>
  <c r="H343" i="1"/>
  <c r="I353" i="1"/>
  <c r="H353" i="1"/>
  <c r="F353" i="1"/>
  <c r="P515" i="1"/>
  <c r="P677" i="1" s="1"/>
  <c r="E353" i="1"/>
  <c r="D353" i="1"/>
  <c r="J353" i="1"/>
  <c r="J359" i="1"/>
  <c r="H359" i="1"/>
  <c r="G359" i="1"/>
  <c r="F359" i="1"/>
  <c r="D359" i="1"/>
  <c r="P541" i="1"/>
  <c r="P703" i="1" s="1"/>
  <c r="I379" i="1"/>
  <c r="Q546" i="1"/>
  <c r="Q708" i="1" s="1"/>
  <c r="H384" i="1"/>
  <c r="G384" i="1"/>
  <c r="F384" i="1"/>
  <c r="D384" i="1"/>
  <c r="J384" i="1"/>
  <c r="P549" i="1"/>
  <c r="P711" i="1" s="1"/>
  <c r="I387" i="1"/>
  <c r="G387" i="1"/>
  <c r="F387" i="1"/>
  <c r="E387" i="1"/>
  <c r="J387" i="1"/>
  <c r="E349" i="1"/>
  <c r="D349" i="1"/>
  <c r="P511" i="1"/>
  <c r="P673" i="1" s="1"/>
  <c r="J349" i="1"/>
  <c r="I349" i="1"/>
  <c r="H349" i="1"/>
  <c r="F349" i="1"/>
  <c r="P518" i="1"/>
  <c r="P680" i="1" s="1"/>
  <c r="I356" i="1"/>
  <c r="H356" i="1"/>
  <c r="G356" i="1"/>
  <c r="E356" i="1"/>
  <c r="D356" i="1"/>
  <c r="Q520" i="1"/>
  <c r="Q682" i="1" s="1"/>
  <c r="I358" i="1"/>
  <c r="J363" i="1"/>
  <c r="H363" i="1"/>
  <c r="G363" i="1"/>
  <c r="F363" i="1"/>
  <c r="D363" i="1"/>
  <c r="P533" i="1"/>
  <c r="P695" i="1" s="1"/>
  <c r="J371" i="1"/>
  <c r="I371" i="1"/>
  <c r="G371" i="1"/>
  <c r="F371" i="1"/>
  <c r="E371" i="1"/>
  <c r="G372" i="1"/>
  <c r="P534" i="1"/>
  <c r="P696" i="1" s="1"/>
  <c r="F372" i="1"/>
  <c r="D372" i="1"/>
  <c r="J372" i="1"/>
  <c r="H372" i="1"/>
  <c r="P537" i="1"/>
  <c r="P699" i="1" s="1"/>
  <c r="G375" i="1"/>
  <c r="F375" i="1"/>
  <c r="E375" i="1"/>
  <c r="J375" i="1"/>
  <c r="I375" i="1"/>
  <c r="Q542" i="1"/>
  <c r="Q704" i="1" s="1"/>
  <c r="D380" i="1"/>
  <c r="J380" i="1"/>
  <c r="H380" i="1"/>
  <c r="G380" i="1"/>
  <c r="F380" i="1"/>
  <c r="R548" i="1"/>
  <c r="E386" i="1"/>
  <c r="D386" i="1"/>
  <c r="J386" i="1"/>
  <c r="I386" i="1"/>
  <c r="H386" i="1"/>
  <c r="F386" i="1"/>
  <c r="T498" i="1"/>
  <c r="T660" i="1" s="1"/>
  <c r="U336" i="1"/>
  <c r="T506" i="1"/>
  <c r="T668" i="1" s="1"/>
  <c r="U344" i="1"/>
  <c r="T514" i="1"/>
  <c r="T676" i="1" s="1"/>
  <c r="U352" i="1"/>
  <c r="T522" i="1"/>
  <c r="T684" i="1" s="1"/>
  <c r="U360" i="1"/>
  <c r="T530" i="1"/>
  <c r="T692" i="1" s="1"/>
  <c r="U368" i="1"/>
  <c r="P568" i="1"/>
  <c r="P730" i="1" s="1"/>
  <c r="I406" i="1"/>
  <c r="R500" i="1"/>
  <c r="H500" i="1" s="1"/>
  <c r="T495" i="1"/>
  <c r="T657" i="1" s="1"/>
  <c r="U333" i="1"/>
  <c r="T503" i="1"/>
  <c r="T665" i="1" s="1"/>
  <c r="U665" i="1" s="1"/>
  <c r="U341" i="1"/>
  <c r="T511" i="1"/>
  <c r="T673" i="1" s="1"/>
  <c r="U349" i="1"/>
  <c r="T519" i="1"/>
  <c r="T681" i="1" s="1"/>
  <c r="U357" i="1"/>
  <c r="T527" i="1"/>
  <c r="T689" i="1" s="1"/>
  <c r="U365" i="1"/>
  <c r="H170" i="1"/>
  <c r="D181" i="1"/>
  <c r="H177" i="1"/>
  <c r="G176" i="1"/>
  <c r="G173" i="1"/>
  <c r="J171" i="1"/>
  <c r="G170" i="1"/>
  <c r="G340" i="1"/>
  <c r="H344" i="1"/>
  <c r="D176" i="1"/>
  <c r="I171" i="1"/>
  <c r="E170" i="1"/>
  <c r="H340" i="1"/>
  <c r="H171" i="1"/>
  <c r="D170" i="1"/>
  <c r="T581" i="1"/>
  <c r="G419" i="1"/>
  <c r="U419" i="1"/>
  <c r="D419" i="1"/>
  <c r="R588" i="1"/>
  <c r="D426" i="1"/>
  <c r="H426" i="1"/>
  <c r="F426" i="1"/>
  <c r="E426" i="1"/>
  <c r="R599" i="1"/>
  <c r="R761" i="1" s="1"/>
  <c r="I761" i="1" s="1"/>
  <c r="E437" i="1"/>
  <c r="H437" i="1"/>
  <c r="G437" i="1"/>
  <c r="S627" i="1"/>
  <c r="S789" i="1" s="1"/>
  <c r="H465" i="1"/>
  <c r="G465" i="1"/>
  <c r="E465" i="1"/>
  <c r="D465" i="1"/>
  <c r="J465" i="1"/>
  <c r="Q630" i="1"/>
  <c r="Q792" i="1" s="1"/>
  <c r="E468" i="1"/>
  <c r="D468" i="1"/>
  <c r="J468" i="1"/>
  <c r="I468" i="1"/>
  <c r="G468" i="1"/>
  <c r="F468" i="1"/>
  <c r="U331" i="1"/>
  <c r="U339" i="1"/>
  <c r="U347" i="1"/>
  <c r="U355" i="1"/>
  <c r="U363" i="1"/>
  <c r="T334" i="1"/>
  <c r="T499" i="1"/>
  <c r="T661" i="1" s="1"/>
  <c r="T342" i="1"/>
  <c r="H342" i="1" s="1"/>
  <c r="T507" i="1"/>
  <c r="T669" i="1" s="1"/>
  <c r="T350" i="1"/>
  <c r="T515" i="1"/>
  <c r="T677" i="1" s="1"/>
  <c r="T358" i="1"/>
  <c r="T523" i="1"/>
  <c r="T685" i="1" s="1"/>
  <c r="T366" i="1"/>
  <c r="O574" i="1"/>
  <c r="O736" i="1" s="1"/>
  <c r="J412" i="1"/>
  <c r="F412" i="1"/>
  <c r="T575" i="1"/>
  <c r="E413" i="1"/>
  <c r="J413" i="1"/>
  <c r="T587" i="1"/>
  <c r="E425" i="1"/>
  <c r="G425" i="1"/>
  <c r="F425" i="1"/>
  <c r="S593" i="1"/>
  <c r="S755" i="1" s="1"/>
  <c r="G431" i="1"/>
  <c r="H431" i="1"/>
  <c r="O596" i="1"/>
  <c r="O758" i="1" s="1"/>
  <c r="D434" i="1"/>
  <c r="H434" i="1"/>
  <c r="F434" i="1"/>
  <c r="E434" i="1"/>
  <c r="J440" i="1"/>
  <c r="F440" i="1"/>
  <c r="E440" i="1"/>
  <c r="U440" i="1"/>
  <c r="O611" i="1"/>
  <c r="O773" i="1" s="1"/>
  <c r="H449" i="1"/>
  <c r="G449" i="1"/>
  <c r="E449" i="1"/>
  <c r="D449" i="1"/>
  <c r="J449" i="1"/>
  <c r="R615" i="1"/>
  <c r="I453" i="1"/>
  <c r="S618" i="1"/>
  <c r="S780" i="1" s="1"/>
  <c r="H456" i="1"/>
  <c r="F456" i="1"/>
  <c r="E456" i="1"/>
  <c r="J456" i="1"/>
  <c r="Q619" i="1"/>
  <c r="Q781" i="1" s="1"/>
  <c r="I457" i="1"/>
  <c r="S632" i="1"/>
  <c r="S794" i="1" s="1"/>
  <c r="J470" i="1"/>
  <c r="H470" i="1"/>
  <c r="G470" i="1"/>
  <c r="E470" i="1"/>
  <c r="D470" i="1"/>
  <c r="T576" i="1"/>
  <c r="H414" i="1"/>
  <c r="U414" i="1"/>
  <c r="D414" i="1"/>
  <c r="R577" i="1"/>
  <c r="G415" i="1"/>
  <c r="H415" i="1"/>
  <c r="Q578" i="1"/>
  <c r="Q740" i="1" s="1"/>
  <c r="F416" i="1"/>
  <c r="J416" i="1"/>
  <c r="G416" i="1"/>
  <c r="S594" i="1"/>
  <c r="S756" i="1" s="1"/>
  <c r="F432" i="1"/>
  <c r="J432" i="1"/>
  <c r="H432" i="1"/>
  <c r="G432" i="1"/>
  <c r="P601" i="1"/>
  <c r="P763" i="1" s="1"/>
  <c r="I439" i="1"/>
  <c r="J439" i="1"/>
  <c r="Q124" i="1"/>
  <c r="Q85" i="1"/>
  <c r="T629" i="1"/>
  <c r="F467" i="1"/>
  <c r="E467" i="1"/>
  <c r="J467" i="1"/>
  <c r="H467" i="1"/>
  <c r="G467" i="1"/>
  <c r="T476" i="1"/>
  <c r="E314" i="1"/>
  <c r="F505" i="2"/>
  <c r="F343" i="2"/>
  <c r="F181" i="2"/>
  <c r="T583" i="1"/>
  <c r="E421" i="1"/>
  <c r="J421" i="1"/>
  <c r="G438" i="1"/>
  <c r="J438" i="1"/>
  <c r="H438" i="1"/>
  <c r="P617" i="1"/>
  <c r="P779" i="1" s="1"/>
  <c r="J455" i="1"/>
  <c r="I455" i="1"/>
  <c r="G455" i="1"/>
  <c r="F455" i="1"/>
  <c r="D455" i="1"/>
  <c r="S619" i="1"/>
  <c r="S781" i="1" s="1"/>
  <c r="H457" i="1"/>
  <c r="G457" i="1"/>
  <c r="E457" i="1"/>
  <c r="D457" i="1"/>
  <c r="J457" i="1"/>
  <c r="T628" i="1"/>
  <c r="G466" i="1"/>
  <c r="F466" i="1"/>
  <c r="U466" i="1"/>
  <c r="D466" i="1"/>
  <c r="H466" i="1"/>
  <c r="Q480" i="1"/>
  <c r="E318" i="1"/>
  <c r="I318" i="1"/>
  <c r="S572" i="1"/>
  <c r="S734" i="1" s="1"/>
  <c r="J410" i="1"/>
  <c r="D410" i="1"/>
  <c r="Q575" i="1"/>
  <c r="Q737" i="1" s="1"/>
  <c r="I413" i="1"/>
  <c r="T584" i="1"/>
  <c r="H422" i="1"/>
  <c r="U422" i="1"/>
  <c r="D422" i="1"/>
  <c r="R585" i="1"/>
  <c r="G423" i="1"/>
  <c r="I423" i="1"/>
  <c r="H423" i="1"/>
  <c r="Q586" i="1"/>
  <c r="Q748" i="1" s="1"/>
  <c r="F424" i="1"/>
  <c r="J424" i="1"/>
  <c r="H424" i="1"/>
  <c r="G424" i="1"/>
  <c r="T589" i="1"/>
  <c r="G427" i="1"/>
  <c r="E427" i="1"/>
  <c r="U427" i="1"/>
  <c r="D427" i="1"/>
  <c r="Q592" i="1"/>
  <c r="Q754" i="1" s="1"/>
  <c r="H430" i="1"/>
  <c r="D430" i="1"/>
  <c r="J430" i="1"/>
  <c r="I430" i="1"/>
  <c r="S595" i="1"/>
  <c r="S757" i="1" s="1"/>
  <c r="E433" i="1"/>
  <c r="G433" i="1"/>
  <c r="F433" i="1"/>
  <c r="N607" i="1"/>
  <c r="N769" i="1" s="1"/>
  <c r="E445" i="1"/>
  <c r="D445" i="1"/>
  <c r="H445" i="1"/>
  <c r="G445" i="1"/>
  <c r="R614" i="1"/>
  <c r="E452" i="1"/>
  <c r="D452" i="1"/>
  <c r="J452" i="1"/>
  <c r="I452" i="1"/>
  <c r="G452" i="1"/>
  <c r="F452" i="1"/>
  <c r="T615" i="1"/>
  <c r="U453" i="1"/>
  <c r="D453" i="1"/>
  <c r="H453" i="1"/>
  <c r="F453" i="1"/>
  <c r="E453" i="1"/>
  <c r="R626" i="1"/>
  <c r="I464" i="1"/>
  <c r="H464" i="1"/>
  <c r="F464" i="1"/>
  <c r="E464" i="1"/>
  <c r="J464" i="1"/>
  <c r="Q481" i="1"/>
  <c r="D319" i="1"/>
  <c r="H319" i="1"/>
  <c r="Q482" i="1"/>
  <c r="G320" i="1"/>
  <c r="O484" i="1"/>
  <c r="E322" i="1"/>
  <c r="U222" i="1"/>
  <c r="U238" i="1"/>
  <c r="G411" i="1"/>
  <c r="H412" i="1"/>
  <c r="D415" i="1"/>
  <c r="E416" i="1"/>
  <c r="D420" i="1"/>
  <c r="F421" i="1"/>
  <c r="E432" i="1"/>
  <c r="I437" i="1"/>
  <c r="F439" i="1"/>
  <c r="T571" i="1"/>
  <c r="P606" i="1"/>
  <c r="P768" i="1" s="1"/>
  <c r="E444" i="1"/>
  <c r="D444" i="1"/>
  <c r="J444" i="1"/>
  <c r="H444" i="1"/>
  <c r="F444" i="1"/>
  <c r="T608" i="1"/>
  <c r="G446" i="1"/>
  <c r="F446" i="1"/>
  <c r="U446" i="1"/>
  <c r="J446" i="1"/>
  <c r="H446" i="1"/>
  <c r="O613" i="1"/>
  <c r="O775" i="1" s="1"/>
  <c r="F451" i="1"/>
  <c r="E451" i="1"/>
  <c r="J451" i="1"/>
  <c r="H451" i="1"/>
  <c r="G451" i="1"/>
  <c r="P618" i="1"/>
  <c r="P780" i="1" s="1"/>
  <c r="I456" i="1"/>
  <c r="T622" i="1"/>
  <c r="E460" i="1"/>
  <c r="U460" i="1"/>
  <c r="D460" i="1"/>
  <c r="J460" i="1"/>
  <c r="G460" i="1"/>
  <c r="F460" i="1"/>
  <c r="S623" i="1"/>
  <c r="S785" i="1" s="1"/>
  <c r="D461" i="1"/>
  <c r="H461" i="1"/>
  <c r="F461" i="1"/>
  <c r="E461" i="1"/>
  <c r="Q625" i="1"/>
  <c r="Q787" i="1" s="1"/>
  <c r="J463" i="1"/>
  <c r="I463" i="1"/>
  <c r="G463" i="1"/>
  <c r="F463" i="1"/>
  <c r="D463" i="1"/>
  <c r="N478" i="1"/>
  <c r="G316" i="1"/>
  <c r="T479" i="1"/>
  <c r="F317" i="1"/>
  <c r="J317" i="1"/>
  <c r="U174" i="1"/>
  <c r="U182" i="1"/>
  <c r="U190" i="1"/>
  <c r="U198" i="1"/>
  <c r="U206" i="1"/>
  <c r="U223" i="1"/>
  <c r="U239" i="1"/>
  <c r="I412" i="1"/>
  <c r="U413" i="1"/>
  <c r="E415" i="1"/>
  <c r="H416" i="1"/>
  <c r="G421" i="1"/>
  <c r="J422" i="1"/>
  <c r="D424" i="1"/>
  <c r="J425" i="1"/>
  <c r="F427" i="1"/>
  <c r="I432" i="1"/>
  <c r="J435" i="1"/>
  <c r="G439" i="1"/>
  <c r="F465" i="1"/>
  <c r="T573" i="1"/>
  <c r="J573" i="1" s="1"/>
  <c r="F411" i="1"/>
  <c r="S580" i="1"/>
  <c r="S742" i="1" s="1"/>
  <c r="D418" i="1"/>
  <c r="H418" i="1"/>
  <c r="E418" i="1"/>
  <c r="Q583" i="1"/>
  <c r="Q745" i="1" s="1"/>
  <c r="I421" i="1"/>
  <c r="N590" i="1"/>
  <c r="N752" i="1" s="1"/>
  <c r="J428" i="1"/>
  <c r="F428" i="1"/>
  <c r="D428" i="1"/>
  <c r="Q598" i="1"/>
  <c r="Q760" i="1" s="1"/>
  <c r="E436" i="1"/>
  <c r="J436" i="1"/>
  <c r="H436" i="1"/>
  <c r="F436" i="1"/>
  <c r="R605" i="1"/>
  <c r="J443" i="1"/>
  <c r="I443" i="1"/>
  <c r="F443" i="1"/>
  <c r="E443" i="1"/>
  <c r="T616" i="1"/>
  <c r="J454" i="1"/>
  <c r="H454" i="1"/>
  <c r="G454" i="1"/>
  <c r="E454" i="1"/>
  <c r="U454" i="1"/>
  <c r="D454" i="1"/>
  <c r="R475" i="1"/>
  <c r="J313" i="1"/>
  <c r="F313" i="1"/>
  <c r="Q476" i="1"/>
  <c r="I314" i="1"/>
  <c r="T579" i="1"/>
  <c r="E417" i="1"/>
  <c r="F417" i="1"/>
  <c r="S582" i="1"/>
  <c r="S744" i="1" s="1"/>
  <c r="J420" i="1"/>
  <c r="F420" i="1"/>
  <c r="T591" i="1"/>
  <c r="J591" i="1" s="1"/>
  <c r="E429" i="1"/>
  <c r="J429" i="1"/>
  <c r="S597" i="1"/>
  <c r="S759" i="1" s="1"/>
  <c r="F435" i="1"/>
  <c r="E435" i="1"/>
  <c r="D611" i="1"/>
  <c r="O620" i="1"/>
  <c r="O782" i="1" s="1"/>
  <c r="G458" i="1"/>
  <c r="F458" i="1"/>
  <c r="D458" i="1"/>
  <c r="H458" i="1"/>
  <c r="R621" i="1"/>
  <c r="F459" i="1"/>
  <c r="E459" i="1"/>
  <c r="J459" i="1"/>
  <c r="H459" i="1"/>
  <c r="G459" i="1"/>
  <c r="O633" i="1"/>
  <c r="O795" i="1" s="1"/>
  <c r="J471" i="1"/>
  <c r="G471" i="1"/>
  <c r="F471" i="1"/>
  <c r="D471" i="1"/>
  <c r="T634" i="1"/>
  <c r="H472" i="1"/>
  <c r="F472" i="1"/>
  <c r="E472" i="1"/>
  <c r="J472" i="1"/>
  <c r="O474" i="1"/>
  <c r="G312" i="1"/>
  <c r="F513" i="2"/>
  <c r="F351" i="2"/>
  <c r="F189" i="2"/>
  <c r="L123" i="3"/>
  <c r="M123" i="3" s="1"/>
  <c r="M79" i="3"/>
  <c r="T647" i="1"/>
  <c r="H485" i="1"/>
  <c r="L107" i="3"/>
  <c r="M107" i="3" s="1"/>
  <c r="M63" i="3"/>
  <c r="F355" i="2"/>
  <c r="F491" i="2"/>
  <c r="F329" i="2"/>
  <c r="F167" i="2"/>
  <c r="H623" i="1"/>
  <c r="U623" i="1"/>
  <c r="R646" i="1"/>
  <c r="I484" i="1"/>
  <c r="F363" i="2"/>
  <c r="F521" i="2"/>
  <c r="F359" i="2"/>
  <c r="F197" i="2"/>
  <c r="P124" i="1"/>
  <c r="P286" i="1" s="1"/>
  <c r="P448" i="1" s="1"/>
  <c r="P610" i="1" s="1"/>
  <c r="P772" i="1" s="1"/>
  <c r="P85" i="1"/>
  <c r="P247" i="1" s="1"/>
  <c r="P409" i="1" s="1"/>
  <c r="P571" i="1" s="1"/>
  <c r="P733" i="1" s="1"/>
  <c r="T645" i="1"/>
  <c r="J483" i="1"/>
  <c r="M51" i="3"/>
  <c r="M73" i="3"/>
  <c r="M57" i="3"/>
  <c r="M83" i="3"/>
  <c r="M67" i="3"/>
  <c r="M53" i="3"/>
  <c r="F524" i="2"/>
  <c r="F516" i="2"/>
  <c r="F508" i="2"/>
  <c r="F500" i="2"/>
  <c r="F492" i="2"/>
  <c r="F537" i="2"/>
  <c r="F545" i="2"/>
  <c r="F553" i="2"/>
  <c r="F561" i="2"/>
  <c r="F570" i="2"/>
  <c r="F578" i="2"/>
  <c r="F586" i="2"/>
  <c r="F594" i="2"/>
  <c r="F602" i="2"/>
  <c r="F611" i="2"/>
  <c r="F619" i="2"/>
  <c r="F627" i="2"/>
  <c r="F635" i="2"/>
  <c r="F643" i="2"/>
  <c r="M81" i="3"/>
  <c r="M65" i="3"/>
  <c r="F200" i="2"/>
  <c r="F192" i="2"/>
  <c r="F184" i="2"/>
  <c r="F176" i="2"/>
  <c r="F168" i="2"/>
  <c r="F213" i="2"/>
  <c r="F221" i="2"/>
  <c r="F229" i="2"/>
  <c r="F237" i="2"/>
  <c r="F246" i="2"/>
  <c r="F254" i="2"/>
  <c r="F262" i="2"/>
  <c r="F270" i="2"/>
  <c r="F278" i="2"/>
  <c r="F287" i="2"/>
  <c r="F295" i="2"/>
  <c r="F303" i="2"/>
  <c r="F311" i="2"/>
  <c r="F319" i="2"/>
  <c r="M75" i="3"/>
  <c r="M59" i="3"/>
  <c r="B47" i="4"/>
  <c r="B49" i="4" s="1"/>
  <c r="R495" i="1"/>
  <c r="G333" i="1"/>
  <c r="H333" i="1"/>
  <c r="F333" i="1"/>
  <c r="J333" i="1"/>
  <c r="E333" i="1"/>
  <c r="I333" i="1"/>
  <c r="D333" i="1"/>
  <c r="R503" i="1"/>
  <c r="G341" i="1"/>
  <c r="J341" i="1"/>
  <c r="E341" i="1"/>
  <c r="I341" i="1"/>
  <c r="D341" i="1"/>
  <c r="H341" i="1"/>
  <c r="F341" i="1"/>
  <c r="O496" i="1"/>
  <c r="F334" i="1"/>
  <c r="J334" i="1"/>
  <c r="E334" i="1"/>
  <c r="G334" i="1"/>
  <c r="R499" i="1"/>
  <c r="G337" i="1"/>
  <c r="F337" i="1"/>
  <c r="J337" i="1"/>
  <c r="E337" i="1"/>
  <c r="I337" i="1"/>
  <c r="D337" i="1"/>
  <c r="H337" i="1"/>
  <c r="R507" i="1"/>
  <c r="G345" i="1"/>
  <c r="I345" i="1"/>
  <c r="D345" i="1"/>
  <c r="H345" i="1"/>
  <c r="F345" i="1"/>
  <c r="J345" i="1"/>
  <c r="E345" i="1"/>
  <c r="F331" i="1"/>
  <c r="J331" i="1"/>
  <c r="D331" i="1"/>
  <c r="O493" i="1"/>
  <c r="H331" i="1"/>
  <c r="G331" i="1"/>
  <c r="R655" i="1"/>
  <c r="I655" i="1" s="1"/>
  <c r="I493" i="1"/>
  <c r="E493" i="1"/>
  <c r="J348" i="1"/>
  <c r="F348" i="1"/>
  <c r="R510" i="1"/>
  <c r="H350" i="1"/>
  <c r="D350" i="1"/>
  <c r="R512" i="1"/>
  <c r="E355" i="1"/>
  <c r="O517" i="1"/>
  <c r="R679" i="1"/>
  <c r="I359" i="1"/>
  <c r="Q521" i="1"/>
  <c r="Q683" i="1" s="1"/>
  <c r="R523" i="1"/>
  <c r="G361" i="1"/>
  <c r="J364" i="1"/>
  <c r="F364" i="1"/>
  <c r="R526" i="1"/>
  <c r="H366" i="1"/>
  <c r="D366" i="1"/>
  <c r="R528" i="1"/>
  <c r="R695" i="1"/>
  <c r="I695" i="1" s="1"/>
  <c r="I533" i="1"/>
  <c r="R697" i="1"/>
  <c r="I697" i="1" s="1"/>
  <c r="I535" i="1"/>
  <c r="R702" i="1"/>
  <c r="I702" i="1" s="1"/>
  <c r="I540" i="1"/>
  <c r="R546" i="1"/>
  <c r="I384" i="1"/>
  <c r="R715" i="1"/>
  <c r="I715" i="1" s="1"/>
  <c r="I553" i="1"/>
  <c r="R717" i="1"/>
  <c r="I717" i="1" s="1"/>
  <c r="I555" i="1"/>
  <c r="R721" i="1"/>
  <c r="I721" i="1" s="1"/>
  <c r="I559" i="1"/>
  <c r="R722" i="1"/>
  <c r="I722" i="1" s="1"/>
  <c r="I560" i="1"/>
  <c r="R723" i="1"/>
  <c r="I723" i="1" s="1"/>
  <c r="I561" i="1"/>
  <c r="R729" i="1"/>
  <c r="I729" i="1" s="1"/>
  <c r="I567" i="1"/>
  <c r="R730" i="1"/>
  <c r="I730" i="1" s="1"/>
  <c r="I568" i="1"/>
  <c r="R731" i="1"/>
  <c r="I731" i="1" s="1"/>
  <c r="I569" i="1"/>
  <c r="J373" i="1"/>
  <c r="F373" i="1"/>
  <c r="T535" i="1"/>
  <c r="U373" i="1"/>
  <c r="J377" i="1"/>
  <c r="F377" i="1"/>
  <c r="T539" i="1"/>
  <c r="U377" i="1"/>
  <c r="J381" i="1"/>
  <c r="F381" i="1"/>
  <c r="T543" i="1"/>
  <c r="U381" i="1"/>
  <c r="J385" i="1"/>
  <c r="F385" i="1"/>
  <c r="T547" i="1"/>
  <c r="U385" i="1"/>
  <c r="J389" i="1"/>
  <c r="F389" i="1"/>
  <c r="T551" i="1"/>
  <c r="U389" i="1"/>
  <c r="J393" i="1"/>
  <c r="F393" i="1"/>
  <c r="T555" i="1"/>
  <c r="U393" i="1"/>
  <c r="J397" i="1"/>
  <c r="F397" i="1"/>
  <c r="T559" i="1"/>
  <c r="U397" i="1"/>
  <c r="J401" i="1"/>
  <c r="F401" i="1"/>
  <c r="T563" i="1"/>
  <c r="U401" i="1"/>
  <c r="J405" i="1"/>
  <c r="F405" i="1"/>
  <c r="T567" i="1"/>
  <c r="U405" i="1"/>
  <c r="D493" i="1"/>
  <c r="J493" i="1"/>
  <c r="I331" i="1"/>
  <c r="E331" i="1"/>
  <c r="R658" i="1"/>
  <c r="I658" i="1" s="1"/>
  <c r="Q335" i="1"/>
  <c r="E173" i="1"/>
  <c r="I173" i="1"/>
  <c r="R336" i="1"/>
  <c r="F174" i="1"/>
  <c r="J174" i="1"/>
  <c r="D500" i="1"/>
  <c r="R662" i="1"/>
  <c r="I662" i="1" s="1"/>
  <c r="J500" i="1"/>
  <c r="F500" i="1"/>
  <c r="I500" i="1"/>
  <c r="E500" i="1"/>
  <c r="E339" i="1"/>
  <c r="I339" i="1"/>
  <c r="Q501" i="1"/>
  <c r="J340" i="1"/>
  <c r="F340" i="1"/>
  <c r="R502" i="1"/>
  <c r="R666" i="1"/>
  <c r="I666" i="1" s="1"/>
  <c r="I504" i="1"/>
  <c r="E343" i="1"/>
  <c r="I343" i="1"/>
  <c r="Q505" i="1"/>
  <c r="F505" i="1" s="1"/>
  <c r="J344" i="1"/>
  <c r="F344" i="1"/>
  <c r="R506" i="1"/>
  <c r="I347" i="1"/>
  <c r="Q509" i="1"/>
  <c r="Q671" i="1" s="1"/>
  <c r="R511" i="1"/>
  <c r="G349" i="1"/>
  <c r="J352" i="1"/>
  <c r="F352" i="1"/>
  <c r="R514" i="1"/>
  <c r="H354" i="1"/>
  <c r="D354" i="1"/>
  <c r="R516" i="1"/>
  <c r="E359" i="1"/>
  <c r="O521" i="1"/>
  <c r="H521" i="1" s="1"/>
  <c r="R683" i="1"/>
  <c r="I683" i="1" s="1"/>
  <c r="I521" i="1"/>
  <c r="I363" i="1"/>
  <c r="Q525" i="1"/>
  <c r="Q687" i="1" s="1"/>
  <c r="R527" i="1"/>
  <c r="G365" i="1"/>
  <c r="J368" i="1"/>
  <c r="F368" i="1"/>
  <c r="R530" i="1"/>
  <c r="R534" i="1"/>
  <c r="I372" i="1"/>
  <c r="R699" i="1"/>
  <c r="I699" i="1" s="1"/>
  <c r="I537" i="1"/>
  <c r="R701" i="1"/>
  <c r="I701" i="1" s="1"/>
  <c r="I539" i="1"/>
  <c r="R706" i="1"/>
  <c r="I706" i="1" s="1"/>
  <c r="I544" i="1"/>
  <c r="R550" i="1"/>
  <c r="I388" i="1"/>
  <c r="R558" i="1"/>
  <c r="I396" i="1"/>
  <c r="R566" i="1"/>
  <c r="I404" i="1"/>
  <c r="T370" i="1"/>
  <c r="U208" i="1"/>
  <c r="G374" i="1"/>
  <c r="T536" i="1"/>
  <c r="U374" i="1"/>
  <c r="G378" i="1"/>
  <c r="T540" i="1"/>
  <c r="U378" i="1"/>
  <c r="G382" i="1"/>
  <c r="T544" i="1"/>
  <c r="U382" i="1"/>
  <c r="G386" i="1"/>
  <c r="T548" i="1"/>
  <c r="U386" i="1"/>
  <c r="G390" i="1"/>
  <c r="T552" i="1"/>
  <c r="U390" i="1"/>
  <c r="G394" i="1"/>
  <c r="T556" i="1"/>
  <c r="U394" i="1"/>
  <c r="G398" i="1"/>
  <c r="T560" i="1"/>
  <c r="U398" i="1"/>
  <c r="G402" i="1"/>
  <c r="T564" i="1"/>
  <c r="U402" i="1"/>
  <c r="G406" i="1"/>
  <c r="T568" i="1"/>
  <c r="U406" i="1"/>
  <c r="F493" i="1"/>
  <c r="R332" i="1"/>
  <c r="F170" i="1"/>
  <c r="J170" i="1"/>
  <c r="I496" i="1"/>
  <c r="H334" i="1"/>
  <c r="D334" i="1"/>
  <c r="R659" i="1"/>
  <c r="G500" i="1"/>
  <c r="H338" i="1"/>
  <c r="D338" i="1"/>
  <c r="F501" i="1"/>
  <c r="R663" i="1"/>
  <c r="I501" i="1"/>
  <c r="E501" i="1"/>
  <c r="H501" i="1"/>
  <c r="D501" i="1"/>
  <c r="D342" i="1"/>
  <c r="R667" i="1"/>
  <c r="D505" i="1"/>
  <c r="E347" i="1"/>
  <c r="O509" i="1"/>
  <c r="E509" i="1" s="1"/>
  <c r="R671" i="1"/>
  <c r="I671" i="1" s="1"/>
  <c r="I509" i="1"/>
  <c r="I351" i="1"/>
  <c r="Q513" i="1"/>
  <c r="Q675" i="1" s="1"/>
  <c r="R515" i="1"/>
  <c r="G353" i="1"/>
  <c r="J356" i="1"/>
  <c r="F356" i="1"/>
  <c r="R518" i="1"/>
  <c r="H358" i="1"/>
  <c r="D358" i="1"/>
  <c r="R520" i="1"/>
  <c r="E363" i="1"/>
  <c r="O525" i="1"/>
  <c r="D525" i="1" s="1"/>
  <c r="R687" i="1"/>
  <c r="I687" i="1" s="1"/>
  <c r="I525" i="1"/>
  <c r="E525" i="1"/>
  <c r="H525" i="1"/>
  <c r="J525" i="1"/>
  <c r="F525" i="1"/>
  <c r="I367" i="1"/>
  <c r="Q529" i="1"/>
  <c r="Q691" i="1" s="1"/>
  <c r="R538" i="1"/>
  <c r="I376" i="1"/>
  <c r="R703" i="1"/>
  <c r="I541" i="1"/>
  <c r="R705" i="1"/>
  <c r="I705" i="1" s="1"/>
  <c r="I543" i="1"/>
  <c r="R710" i="1"/>
  <c r="I710" i="1" s="1"/>
  <c r="I548" i="1"/>
  <c r="R711" i="1"/>
  <c r="R713" i="1"/>
  <c r="I713" i="1" s="1"/>
  <c r="I551" i="1"/>
  <c r="R719" i="1"/>
  <c r="I719" i="1" s="1"/>
  <c r="I557" i="1"/>
  <c r="R725" i="1"/>
  <c r="I725" i="1" s="1"/>
  <c r="I563" i="1"/>
  <c r="R726" i="1"/>
  <c r="I726" i="1" s="1"/>
  <c r="I564" i="1"/>
  <c r="R727" i="1"/>
  <c r="I727" i="1" s="1"/>
  <c r="I565" i="1"/>
  <c r="U371" i="1"/>
  <c r="H371" i="1"/>
  <c r="D371" i="1"/>
  <c r="T533" i="1"/>
  <c r="U375" i="1"/>
  <c r="H375" i="1"/>
  <c r="D375" i="1"/>
  <c r="T537" i="1"/>
  <c r="U379" i="1"/>
  <c r="H379" i="1"/>
  <c r="D379" i="1"/>
  <c r="T541" i="1"/>
  <c r="U383" i="1"/>
  <c r="H383" i="1"/>
  <c r="D383" i="1"/>
  <c r="T545" i="1"/>
  <c r="U387" i="1"/>
  <c r="H387" i="1"/>
  <c r="D387" i="1"/>
  <c r="T549" i="1"/>
  <c r="U391" i="1"/>
  <c r="H391" i="1"/>
  <c r="D391" i="1"/>
  <c r="T553" i="1"/>
  <c r="U395" i="1"/>
  <c r="H395" i="1"/>
  <c r="D395" i="1"/>
  <c r="T557" i="1"/>
  <c r="U399" i="1"/>
  <c r="H399" i="1"/>
  <c r="D399" i="1"/>
  <c r="T561" i="1"/>
  <c r="U403" i="1"/>
  <c r="H403" i="1"/>
  <c r="D403" i="1"/>
  <c r="T565" i="1"/>
  <c r="U407" i="1"/>
  <c r="H407" i="1"/>
  <c r="D407" i="1"/>
  <c r="T569" i="1"/>
  <c r="G171" i="1"/>
  <c r="D172" i="1"/>
  <c r="I335" i="1"/>
  <c r="G175" i="1"/>
  <c r="H346" i="1"/>
  <c r="D346" i="1"/>
  <c r="R508" i="1"/>
  <c r="E351" i="1"/>
  <c r="O513" i="1"/>
  <c r="E513" i="1" s="1"/>
  <c r="R675" i="1"/>
  <c r="I675" i="1" s="1"/>
  <c r="I513" i="1"/>
  <c r="D513" i="1"/>
  <c r="J513" i="1"/>
  <c r="F513" i="1"/>
  <c r="I355" i="1"/>
  <c r="Q517" i="1"/>
  <c r="Q679" i="1" s="1"/>
  <c r="R519" i="1"/>
  <c r="G357" i="1"/>
  <c r="J360" i="1"/>
  <c r="F360" i="1"/>
  <c r="R522" i="1"/>
  <c r="H362" i="1"/>
  <c r="D362" i="1"/>
  <c r="R524" i="1"/>
  <c r="E367" i="1"/>
  <c r="O529" i="1"/>
  <c r="R691" i="1"/>
  <c r="I691" i="1" s="1"/>
  <c r="I529" i="1"/>
  <c r="H529" i="1"/>
  <c r="J529" i="1"/>
  <c r="R698" i="1"/>
  <c r="I698" i="1" s="1"/>
  <c r="I536" i="1"/>
  <c r="R542" i="1"/>
  <c r="I380" i="1"/>
  <c r="R707" i="1"/>
  <c r="I707" i="1" s="1"/>
  <c r="I545" i="1"/>
  <c r="R709" i="1"/>
  <c r="I709" i="1" s="1"/>
  <c r="I547" i="1"/>
  <c r="R554" i="1"/>
  <c r="I392" i="1"/>
  <c r="R562" i="1"/>
  <c r="I400" i="1"/>
  <c r="E372" i="1"/>
  <c r="T534" i="1"/>
  <c r="U372" i="1"/>
  <c r="E376" i="1"/>
  <c r="T538" i="1"/>
  <c r="U376" i="1"/>
  <c r="E380" i="1"/>
  <c r="T542" i="1"/>
  <c r="U380" i="1"/>
  <c r="E384" i="1"/>
  <c r="T546" i="1"/>
  <c r="U384" i="1"/>
  <c r="E388" i="1"/>
  <c r="T550" i="1"/>
  <c r="U388" i="1"/>
  <c r="E392" i="1"/>
  <c r="T554" i="1"/>
  <c r="U392" i="1"/>
  <c r="E396" i="1"/>
  <c r="T558" i="1"/>
  <c r="U396" i="1"/>
  <c r="E400" i="1"/>
  <c r="T562" i="1"/>
  <c r="U400" i="1"/>
  <c r="E404" i="1"/>
  <c r="T566" i="1"/>
  <c r="U404" i="1"/>
  <c r="U493" i="1"/>
  <c r="U494" i="1"/>
  <c r="U495" i="1"/>
  <c r="U497" i="1"/>
  <c r="U498" i="1"/>
  <c r="U499" i="1"/>
  <c r="U500" i="1"/>
  <c r="U501" i="1"/>
  <c r="U502" i="1"/>
  <c r="U505" i="1"/>
  <c r="U506" i="1"/>
  <c r="U507" i="1"/>
  <c r="U508" i="1"/>
  <c r="U509" i="1"/>
  <c r="U510" i="1"/>
  <c r="U511" i="1"/>
  <c r="U513" i="1"/>
  <c r="U514" i="1"/>
  <c r="U515" i="1"/>
  <c r="U516" i="1"/>
  <c r="U517" i="1"/>
  <c r="U518" i="1"/>
  <c r="U519" i="1"/>
  <c r="U521" i="1"/>
  <c r="U522" i="1"/>
  <c r="U523" i="1"/>
  <c r="U524" i="1"/>
  <c r="U525" i="1"/>
  <c r="U526" i="1"/>
  <c r="U527" i="1"/>
  <c r="U529" i="1"/>
  <c r="U530" i="1"/>
  <c r="R733" i="1"/>
  <c r="E442" i="1"/>
  <c r="T604" i="1"/>
  <c r="R767" i="1"/>
  <c r="I767" i="1" s="1"/>
  <c r="I605" i="1"/>
  <c r="I446" i="1"/>
  <c r="Q608" i="1"/>
  <c r="Q770" i="1" s="1"/>
  <c r="T772" i="1"/>
  <c r="U610" i="1"/>
  <c r="I714" i="1"/>
  <c r="I718" i="1"/>
  <c r="U655" i="1"/>
  <c r="U656" i="1"/>
  <c r="U657" i="1"/>
  <c r="U659" i="1"/>
  <c r="U660" i="1"/>
  <c r="U661" i="1"/>
  <c r="G662" i="1"/>
  <c r="U662" i="1"/>
  <c r="J662" i="1"/>
  <c r="F662" i="1"/>
  <c r="E662" i="1"/>
  <c r="H662" i="1"/>
  <c r="D662" i="1"/>
  <c r="U663" i="1"/>
  <c r="U664" i="1"/>
  <c r="U667" i="1"/>
  <c r="U668" i="1"/>
  <c r="U669" i="1"/>
  <c r="U670" i="1"/>
  <c r="U671" i="1"/>
  <c r="U672" i="1"/>
  <c r="U673" i="1"/>
  <c r="U675" i="1"/>
  <c r="U676" i="1"/>
  <c r="U677" i="1"/>
  <c r="U678" i="1"/>
  <c r="U679" i="1"/>
  <c r="U680" i="1"/>
  <c r="U681" i="1"/>
  <c r="U683" i="1"/>
  <c r="U684" i="1"/>
  <c r="U685" i="1"/>
  <c r="U686" i="1"/>
  <c r="U687" i="1"/>
  <c r="U688" i="1"/>
  <c r="U689" i="1"/>
  <c r="U691" i="1"/>
  <c r="U692" i="1"/>
  <c r="J441" i="1"/>
  <c r="F441" i="1"/>
  <c r="T603" i="1"/>
  <c r="R604" i="1"/>
  <c r="I442" i="1"/>
  <c r="J445" i="1"/>
  <c r="F445" i="1"/>
  <c r="T607" i="1"/>
  <c r="O608" i="1"/>
  <c r="O770" i="1" s="1"/>
  <c r="E446" i="1"/>
  <c r="R770" i="1"/>
  <c r="I770" i="1" s="1"/>
  <c r="I608" i="1"/>
  <c r="U46" i="1"/>
  <c r="U212" i="1"/>
  <c r="U216" i="1"/>
  <c r="U220" i="1"/>
  <c r="U224" i="1"/>
  <c r="U228" i="1"/>
  <c r="U232" i="1"/>
  <c r="U236" i="1"/>
  <c r="U240" i="1"/>
  <c r="U244" i="1"/>
  <c r="T733" i="1"/>
  <c r="U571" i="1"/>
  <c r="T734" i="1"/>
  <c r="E572" i="1"/>
  <c r="H572" i="1"/>
  <c r="D572" i="1"/>
  <c r="G572" i="1"/>
  <c r="U572" i="1"/>
  <c r="J572" i="1"/>
  <c r="F572" i="1"/>
  <c r="U573" i="1"/>
  <c r="T736" i="1"/>
  <c r="E574" i="1"/>
  <c r="H574" i="1"/>
  <c r="D574" i="1"/>
  <c r="G574" i="1"/>
  <c r="U574" i="1"/>
  <c r="J574" i="1"/>
  <c r="F574" i="1"/>
  <c r="T737" i="1"/>
  <c r="U575" i="1"/>
  <c r="T738" i="1"/>
  <c r="E576" i="1"/>
  <c r="H576" i="1"/>
  <c r="D576" i="1"/>
  <c r="G576" i="1"/>
  <c r="U576" i="1"/>
  <c r="J576" i="1"/>
  <c r="F576" i="1"/>
  <c r="T739" i="1"/>
  <c r="E577" i="1"/>
  <c r="H577" i="1"/>
  <c r="D577" i="1"/>
  <c r="G577" i="1"/>
  <c r="U577" i="1"/>
  <c r="J577" i="1"/>
  <c r="F577" i="1"/>
  <c r="T740" i="1"/>
  <c r="E578" i="1"/>
  <c r="H578" i="1"/>
  <c r="D578" i="1"/>
  <c r="G578" i="1"/>
  <c r="U578" i="1"/>
  <c r="J578" i="1"/>
  <c r="F578" i="1"/>
  <c r="T741" i="1"/>
  <c r="E579" i="1"/>
  <c r="H579" i="1"/>
  <c r="D579" i="1"/>
  <c r="G579" i="1"/>
  <c r="U579" i="1"/>
  <c r="J579" i="1"/>
  <c r="F579" i="1"/>
  <c r="T742" i="1"/>
  <c r="E580" i="1"/>
  <c r="H580" i="1"/>
  <c r="D580" i="1"/>
  <c r="G580" i="1"/>
  <c r="U580" i="1"/>
  <c r="J580" i="1"/>
  <c r="F580" i="1"/>
  <c r="T743" i="1"/>
  <c r="E581" i="1"/>
  <c r="H581" i="1"/>
  <c r="D581" i="1"/>
  <c r="G581" i="1"/>
  <c r="U581" i="1"/>
  <c r="J581" i="1"/>
  <c r="F581" i="1"/>
  <c r="T744" i="1"/>
  <c r="E582" i="1"/>
  <c r="H582" i="1"/>
  <c r="D582" i="1"/>
  <c r="G582" i="1"/>
  <c r="U582" i="1"/>
  <c r="J582" i="1"/>
  <c r="F582" i="1"/>
  <c r="T745" i="1"/>
  <c r="E583" i="1"/>
  <c r="H583" i="1"/>
  <c r="D583" i="1"/>
  <c r="G583" i="1"/>
  <c r="U583" i="1"/>
  <c r="J583" i="1"/>
  <c r="F583" i="1"/>
  <c r="T746" i="1"/>
  <c r="E584" i="1"/>
  <c r="H584" i="1"/>
  <c r="D584" i="1"/>
  <c r="G584" i="1"/>
  <c r="U584" i="1"/>
  <c r="J584" i="1"/>
  <c r="F584" i="1"/>
  <c r="T747" i="1"/>
  <c r="E585" i="1"/>
  <c r="H585" i="1"/>
  <c r="D585" i="1"/>
  <c r="G585" i="1"/>
  <c r="U585" i="1"/>
  <c r="J585" i="1"/>
  <c r="F585" i="1"/>
  <c r="T748" i="1"/>
  <c r="E586" i="1"/>
  <c r="H586" i="1"/>
  <c r="D586" i="1"/>
  <c r="G586" i="1"/>
  <c r="U586" i="1"/>
  <c r="J586" i="1"/>
  <c r="F586" i="1"/>
  <c r="T749" i="1"/>
  <c r="E587" i="1"/>
  <c r="H587" i="1"/>
  <c r="D587" i="1"/>
  <c r="G587" i="1"/>
  <c r="U587" i="1"/>
  <c r="J587" i="1"/>
  <c r="F587" i="1"/>
  <c r="T750" i="1"/>
  <c r="E588" i="1"/>
  <c r="H588" i="1"/>
  <c r="D588" i="1"/>
  <c r="G588" i="1"/>
  <c r="U588" i="1"/>
  <c r="J588" i="1"/>
  <c r="F588" i="1"/>
  <c r="T751" i="1"/>
  <c r="E589" i="1"/>
  <c r="H589" i="1"/>
  <c r="D589" i="1"/>
  <c r="G589" i="1"/>
  <c r="U589" i="1"/>
  <c r="J589" i="1"/>
  <c r="F589" i="1"/>
  <c r="T752" i="1"/>
  <c r="U590" i="1"/>
  <c r="U591" i="1"/>
  <c r="T754" i="1"/>
  <c r="E592" i="1"/>
  <c r="H592" i="1"/>
  <c r="D592" i="1"/>
  <c r="G592" i="1"/>
  <c r="U592" i="1"/>
  <c r="J592" i="1"/>
  <c r="F592" i="1"/>
  <c r="T755" i="1"/>
  <c r="E593" i="1"/>
  <c r="H593" i="1"/>
  <c r="D593" i="1"/>
  <c r="G593" i="1"/>
  <c r="U593" i="1"/>
  <c r="J593" i="1"/>
  <c r="F593" i="1"/>
  <c r="T756" i="1"/>
  <c r="E594" i="1"/>
  <c r="H594" i="1"/>
  <c r="D594" i="1"/>
  <c r="G594" i="1"/>
  <c r="U594" i="1"/>
  <c r="J594" i="1"/>
  <c r="F594" i="1"/>
  <c r="T757" i="1"/>
  <c r="E595" i="1"/>
  <c r="H595" i="1"/>
  <c r="D595" i="1"/>
  <c r="G595" i="1"/>
  <c r="U595" i="1"/>
  <c r="J595" i="1"/>
  <c r="F595" i="1"/>
  <c r="T758" i="1"/>
  <c r="E596" i="1"/>
  <c r="H596" i="1"/>
  <c r="D596" i="1"/>
  <c r="G596" i="1"/>
  <c r="U596" i="1"/>
  <c r="J596" i="1"/>
  <c r="F596" i="1"/>
  <c r="U435" i="1"/>
  <c r="H435" i="1"/>
  <c r="D435" i="1"/>
  <c r="T597" i="1"/>
  <c r="G436" i="1"/>
  <c r="T598" i="1"/>
  <c r="R600" i="1"/>
  <c r="I438" i="1"/>
  <c r="E438" i="1"/>
  <c r="T600" i="1"/>
  <c r="R763" i="1"/>
  <c r="I763" i="1" s="1"/>
  <c r="I601" i="1"/>
  <c r="U439" i="1"/>
  <c r="H439" i="1"/>
  <c r="D439" i="1"/>
  <c r="T601" i="1"/>
  <c r="G440" i="1"/>
  <c r="T602" i="1"/>
  <c r="R765" i="1"/>
  <c r="I765" i="1" s="1"/>
  <c r="I603" i="1"/>
  <c r="G444" i="1"/>
  <c r="T606" i="1"/>
  <c r="R769" i="1"/>
  <c r="I769" i="1" s="1"/>
  <c r="I607" i="1"/>
  <c r="R775" i="1"/>
  <c r="I775" i="1" s="1"/>
  <c r="I613" i="1"/>
  <c r="H172" i="1"/>
  <c r="E335" i="1"/>
  <c r="I552" i="1"/>
  <c r="I556" i="1"/>
  <c r="U209" i="1"/>
  <c r="U213" i="1"/>
  <c r="U217" i="1"/>
  <c r="U221" i="1"/>
  <c r="U225" i="1"/>
  <c r="U229" i="1"/>
  <c r="U233" i="1"/>
  <c r="U237" i="1"/>
  <c r="U241" i="1"/>
  <c r="U245" i="1"/>
  <c r="E410" i="1"/>
  <c r="I410" i="1"/>
  <c r="D411" i="1"/>
  <c r="H411" i="1"/>
  <c r="R734" i="1"/>
  <c r="I734" i="1" s="1"/>
  <c r="I572" i="1"/>
  <c r="R735" i="1"/>
  <c r="I735" i="1" s="1"/>
  <c r="I573" i="1"/>
  <c r="R736" i="1"/>
  <c r="I736" i="1" s="1"/>
  <c r="I574" i="1"/>
  <c r="R737" i="1"/>
  <c r="I575" i="1"/>
  <c r="R738" i="1"/>
  <c r="I738" i="1" s="1"/>
  <c r="I576" i="1"/>
  <c r="R739" i="1"/>
  <c r="I739" i="1" s="1"/>
  <c r="I577" i="1"/>
  <c r="R740" i="1"/>
  <c r="I740" i="1" s="1"/>
  <c r="I578" i="1"/>
  <c r="R741" i="1"/>
  <c r="I741" i="1" s="1"/>
  <c r="I579" i="1"/>
  <c r="R742" i="1"/>
  <c r="I742" i="1" s="1"/>
  <c r="I580" i="1"/>
  <c r="R743" i="1"/>
  <c r="I743" i="1" s="1"/>
  <c r="I581" i="1"/>
  <c r="R744" i="1"/>
  <c r="I744" i="1" s="1"/>
  <c r="I582" i="1"/>
  <c r="R745" i="1"/>
  <c r="I745" i="1" s="1"/>
  <c r="I583" i="1"/>
  <c r="R746" i="1"/>
  <c r="I746" i="1" s="1"/>
  <c r="I584" i="1"/>
  <c r="R747" i="1"/>
  <c r="I747" i="1" s="1"/>
  <c r="I585" i="1"/>
  <c r="R748" i="1"/>
  <c r="I748" i="1" s="1"/>
  <c r="I586" i="1"/>
  <c r="R749" i="1"/>
  <c r="I749" i="1" s="1"/>
  <c r="I587" i="1"/>
  <c r="R750" i="1"/>
  <c r="I750" i="1" s="1"/>
  <c r="I588" i="1"/>
  <c r="R751" i="1"/>
  <c r="I751" i="1" s="1"/>
  <c r="I589" i="1"/>
  <c r="R752" i="1"/>
  <c r="I752" i="1" s="1"/>
  <c r="I590" i="1"/>
  <c r="R753" i="1"/>
  <c r="I753" i="1" s="1"/>
  <c r="I591" i="1"/>
  <c r="R754" i="1"/>
  <c r="I754" i="1" s="1"/>
  <c r="I592" i="1"/>
  <c r="R755" i="1"/>
  <c r="I755" i="1" s="1"/>
  <c r="I593" i="1"/>
  <c r="R756" i="1"/>
  <c r="I756" i="1" s="1"/>
  <c r="I594" i="1"/>
  <c r="R757" i="1"/>
  <c r="I757" i="1" s="1"/>
  <c r="I595" i="1"/>
  <c r="R758" i="1"/>
  <c r="I758" i="1" s="1"/>
  <c r="I596" i="1"/>
  <c r="R759" i="1"/>
  <c r="I759" i="1" s="1"/>
  <c r="I597" i="1"/>
  <c r="R760" i="1"/>
  <c r="I760" i="1" s="1"/>
  <c r="I598" i="1"/>
  <c r="I599" i="1"/>
  <c r="J437" i="1"/>
  <c r="F437" i="1"/>
  <c r="T599" i="1"/>
  <c r="R764" i="1"/>
  <c r="I764" i="1" s="1"/>
  <c r="I602" i="1"/>
  <c r="U443" i="1"/>
  <c r="H443" i="1"/>
  <c r="D443" i="1"/>
  <c r="T605" i="1"/>
  <c r="R768" i="1"/>
  <c r="I768" i="1" s="1"/>
  <c r="I606" i="1"/>
  <c r="T770" i="1"/>
  <c r="H608" i="1"/>
  <c r="D608" i="1"/>
  <c r="E608" i="1"/>
  <c r="J608" i="1"/>
  <c r="G608" i="1"/>
  <c r="F608" i="1"/>
  <c r="U608" i="1"/>
  <c r="R610" i="1"/>
  <c r="T776" i="1"/>
  <c r="E614" i="1"/>
  <c r="F614" i="1"/>
  <c r="J614" i="1"/>
  <c r="D614" i="1"/>
  <c r="U614" i="1"/>
  <c r="G614" i="1"/>
  <c r="H614" i="1"/>
  <c r="R773" i="1"/>
  <c r="I773" i="1" s="1"/>
  <c r="I611" i="1"/>
  <c r="T773" i="1"/>
  <c r="E611" i="1"/>
  <c r="U611" i="1"/>
  <c r="G611" i="1"/>
  <c r="H611" i="1"/>
  <c r="R777" i="1"/>
  <c r="I777" i="1" s="1"/>
  <c r="I615" i="1"/>
  <c r="T777" i="1"/>
  <c r="E615" i="1"/>
  <c r="U615" i="1"/>
  <c r="G615" i="1"/>
  <c r="F615" i="1"/>
  <c r="H615" i="1"/>
  <c r="T779" i="1"/>
  <c r="J617" i="1"/>
  <c r="U617" i="1"/>
  <c r="T780" i="1"/>
  <c r="E618" i="1"/>
  <c r="F618" i="1"/>
  <c r="J618" i="1"/>
  <c r="D618" i="1"/>
  <c r="H618" i="1"/>
  <c r="U618" i="1"/>
  <c r="G618" i="1"/>
  <c r="R784" i="1"/>
  <c r="I784" i="1" s="1"/>
  <c r="I622" i="1"/>
  <c r="T784" i="1"/>
  <c r="G622" i="1"/>
  <c r="E622" i="1"/>
  <c r="D622" i="1"/>
  <c r="U622" i="1"/>
  <c r="J622" i="1"/>
  <c r="H622" i="1"/>
  <c r="F622" i="1"/>
  <c r="R785" i="1"/>
  <c r="I785" i="1" s="1"/>
  <c r="I623" i="1"/>
  <c r="D623" i="1"/>
  <c r="J623" i="1"/>
  <c r="R789" i="1"/>
  <c r="I789" i="1" s="1"/>
  <c r="I627" i="1"/>
  <c r="Q790" i="1"/>
  <c r="D628" i="1"/>
  <c r="R792" i="1"/>
  <c r="I792" i="1" s="1"/>
  <c r="I630" i="1"/>
  <c r="R797" i="1"/>
  <c r="I797" i="1" s="1"/>
  <c r="I635" i="1"/>
  <c r="F611" i="1"/>
  <c r="T774" i="1"/>
  <c r="E612" i="1"/>
  <c r="H612" i="1"/>
  <c r="U612" i="1"/>
  <c r="G612" i="1"/>
  <c r="J612" i="1"/>
  <c r="D612" i="1"/>
  <c r="R776" i="1"/>
  <c r="I776" i="1" s="1"/>
  <c r="I614" i="1"/>
  <c r="D615" i="1"/>
  <c r="T778" i="1"/>
  <c r="E616" i="1"/>
  <c r="H616" i="1"/>
  <c r="U616" i="1"/>
  <c r="G616" i="1"/>
  <c r="J616" i="1"/>
  <c r="D616" i="1"/>
  <c r="T783" i="1"/>
  <c r="G621" i="1"/>
  <c r="E621" i="1"/>
  <c r="U621" i="1"/>
  <c r="J621" i="1"/>
  <c r="H621" i="1"/>
  <c r="F621" i="1"/>
  <c r="D621" i="1"/>
  <c r="R786" i="1"/>
  <c r="I786" i="1" s="1"/>
  <c r="I624" i="1"/>
  <c r="D624" i="1"/>
  <c r="T788" i="1"/>
  <c r="G626" i="1"/>
  <c r="U626" i="1"/>
  <c r="E626" i="1"/>
  <c r="D626" i="1"/>
  <c r="J626" i="1"/>
  <c r="H626" i="1"/>
  <c r="F626" i="1"/>
  <c r="P791" i="1"/>
  <c r="D629" i="1"/>
  <c r="T793" i="1"/>
  <c r="G631" i="1"/>
  <c r="U631" i="1"/>
  <c r="J631" i="1"/>
  <c r="F631" i="1"/>
  <c r="E631" i="1"/>
  <c r="D631" i="1"/>
  <c r="H631" i="1"/>
  <c r="T796" i="1"/>
  <c r="G634" i="1"/>
  <c r="U634" i="1"/>
  <c r="J634" i="1"/>
  <c r="F634" i="1"/>
  <c r="E634" i="1"/>
  <c r="H634" i="1"/>
  <c r="D634" i="1"/>
  <c r="P799" i="1"/>
  <c r="N800" i="1"/>
  <c r="J611" i="1"/>
  <c r="R774" i="1"/>
  <c r="I774" i="1" s="1"/>
  <c r="I612" i="1"/>
  <c r="T775" i="1"/>
  <c r="E613" i="1"/>
  <c r="J613" i="1"/>
  <c r="D613" i="1"/>
  <c r="H613" i="1"/>
  <c r="F613" i="1"/>
  <c r="J615" i="1"/>
  <c r="R778" i="1"/>
  <c r="I778" i="1" s="1"/>
  <c r="I616" i="1"/>
  <c r="R780" i="1"/>
  <c r="I780" i="1" s="1"/>
  <c r="I618" i="1"/>
  <c r="R781" i="1"/>
  <c r="I781" i="1" s="1"/>
  <c r="I619" i="1"/>
  <c r="F619" i="1"/>
  <c r="J619" i="1"/>
  <c r="D619" i="1"/>
  <c r="R788" i="1"/>
  <c r="I788" i="1" s="1"/>
  <c r="I626" i="1"/>
  <c r="R793" i="1"/>
  <c r="I793" i="1" s="1"/>
  <c r="I631" i="1"/>
  <c r="Q794" i="1"/>
  <c r="D632" i="1"/>
  <c r="R796" i="1"/>
  <c r="I796" i="1" s="1"/>
  <c r="I634" i="1"/>
  <c r="F612" i="1"/>
  <c r="G613" i="1"/>
  <c r="F616" i="1"/>
  <c r="R779" i="1"/>
  <c r="H619" i="1"/>
  <c r="R782" i="1"/>
  <c r="I782" i="1" s="1"/>
  <c r="I620" i="1"/>
  <c r="D620" i="1"/>
  <c r="T787" i="1"/>
  <c r="G625" i="1"/>
  <c r="E625" i="1"/>
  <c r="U625" i="1"/>
  <c r="J625" i="1"/>
  <c r="H625" i="1"/>
  <c r="F625" i="1"/>
  <c r="D625" i="1"/>
  <c r="T789" i="1"/>
  <c r="G627" i="1"/>
  <c r="U627" i="1"/>
  <c r="J627" i="1"/>
  <c r="F627" i="1"/>
  <c r="E627" i="1"/>
  <c r="D627" i="1"/>
  <c r="H627" i="1"/>
  <c r="T792" i="1"/>
  <c r="G630" i="1"/>
  <c r="U630" i="1"/>
  <c r="J630" i="1"/>
  <c r="F630" i="1"/>
  <c r="E630" i="1"/>
  <c r="H630" i="1"/>
  <c r="D630" i="1"/>
  <c r="P795" i="1"/>
  <c r="D633" i="1"/>
  <c r="T797" i="1"/>
  <c r="G635" i="1"/>
  <c r="U635" i="1"/>
  <c r="J635" i="1"/>
  <c r="F635" i="1"/>
  <c r="E635" i="1"/>
  <c r="D635" i="1"/>
  <c r="H635" i="1"/>
  <c r="J620" i="1"/>
  <c r="J624" i="1"/>
  <c r="T801" i="1"/>
  <c r="G639" i="1"/>
  <c r="J639" i="1"/>
  <c r="E639" i="1"/>
  <c r="D639" i="1"/>
  <c r="U639" i="1"/>
  <c r="H639" i="1"/>
  <c r="R803" i="1"/>
  <c r="I803" i="1" s="1"/>
  <c r="I641" i="1"/>
  <c r="T805" i="1"/>
  <c r="U643" i="1"/>
  <c r="R807" i="1"/>
  <c r="I807" i="1" s="1"/>
  <c r="I645" i="1"/>
  <c r="T809" i="1"/>
  <c r="G647" i="1"/>
  <c r="J647" i="1"/>
  <c r="E647" i="1"/>
  <c r="D647" i="1"/>
  <c r="U647" i="1"/>
  <c r="H647" i="1"/>
  <c r="F647" i="1"/>
  <c r="T782" i="1"/>
  <c r="G620" i="1"/>
  <c r="E620" i="1"/>
  <c r="R783" i="1"/>
  <c r="I783" i="1" s="1"/>
  <c r="I621" i="1"/>
  <c r="T786" i="1"/>
  <c r="G624" i="1"/>
  <c r="E624" i="1"/>
  <c r="R787" i="1"/>
  <c r="I787" i="1" s="1"/>
  <c r="I625" i="1"/>
  <c r="R791" i="1"/>
  <c r="I629" i="1"/>
  <c r="T791" i="1"/>
  <c r="G629" i="1"/>
  <c r="U629" i="1"/>
  <c r="J629" i="1"/>
  <c r="F629" i="1"/>
  <c r="E629" i="1"/>
  <c r="R795" i="1"/>
  <c r="I795" i="1" s="1"/>
  <c r="I633" i="1"/>
  <c r="T795" i="1"/>
  <c r="G633" i="1"/>
  <c r="U633" i="1"/>
  <c r="J633" i="1"/>
  <c r="F633" i="1"/>
  <c r="E633" i="1"/>
  <c r="T799" i="1"/>
  <c r="U637" i="1"/>
  <c r="R802" i="1"/>
  <c r="I802" i="1" s="1"/>
  <c r="I640" i="1"/>
  <c r="T804" i="1"/>
  <c r="U642" i="1"/>
  <c r="R806" i="1"/>
  <c r="T808" i="1"/>
  <c r="U646" i="1"/>
  <c r="T781" i="1"/>
  <c r="E619" i="1"/>
  <c r="F620" i="1"/>
  <c r="T785" i="1"/>
  <c r="G623" i="1"/>
  <c r="E623" i="1"/>
  <c r="F624" i="1"/>
  <c r="R790" i="1"/>
  <c r="I790" i="1" s="1"/>
  <c r="I628" i="1"/>
  <c r="T790" i="1"/>
  <c r="G628" i="1"/>
  <c r="U628" i="1"/>
  <c r="J628" i="1"/>
  <c r="F628" i="1"/>
  <c r="E628" i="1"/>
  <c r="H629" i="1"/>
  <c r="R794" i="1"/>
  <c r="I794" i="1" s="1"/>
  <c r="I632" i="1"/>
  <c r="T794" i="1"/>
  <c r="G632" i="1"/>
  <c r="U632" i="1"/>
  <c r="J632" i="1"/>
  <c r="F632" i="1"/>
  <c r="E632" i="1"/>
  <c r="H633" i="1"/>
  <c r="R798" i="1"/>
  <c r="I798" i="1" s="1"/>
  <c r="I636" i="1"/>
  <c r="T798" i="1"/>
  <c r="U636" i="1"/>
  <c r="R800" i="1"/>
  <c r="F639" i="1"/>
  <c r="R801" i="1"/>
  <c r="I801" i="1" s="1"/>
  <c r="I639" i="1"/>
  <c r="R805" i="1"/>
  <c r="T807" i="1"/>
  <c r="G645" i="1"/>
  <c r="J645" i="1"/>
  <c r="E645" i="1"/>
  <c r="D645" i="1"/>
  <c r="U645" i="1"/>
  <c r="H645" i="1"/>
  <c r="F645" i="1"/>
  <c r="R809" i="1"/>
  <c r="I809" i="1" s="1"/>
  <c r="I647" i="1"/>
  <c r="G619" i="1"/>
  <c r="H620" i="1"/>
  <c r="F623" i="1"/>
  <c r="H624" i="1"/>
  <c r="H628" i="1"/>
  <c r="H632" i="1"/>
  <c r="T802" i="1"/>
  <c r="U640" i="1"/>
  <c r="R804" i="1"/>
  <c r="T806" i="1"/>
  <c r="U644" i="1"/>
  <c r="R808" i="1"/>
  <c r="I808" i="1" s="1"/>
  <c r="I646" i="1"/>
  <c r="L126" i="3"/>
  <c r="M126" i="3" s="1"/>
  <c r="M82" i="3"/>
  <c r="L118" i="3"/>
  <c r="M118" i="3" s="1"/>
  <c r="M74" i="3"/>
  <c r="L110" i="3"/>
  <c r="M110" i="3" s="1"/>
  <c r="M66" i="3"/>
  <c r="L132" i="3"/>
  <c r="M132" i="3" s="1"/>
  <c r="M88" i="3"/>
  <c r="M80" i="3"/>
  <c r="L124" i="3"/>
  <c r="M124" i="3" s="1"/>
  <c r="M72" i="3"/>
  <c r="L116" i="3"/>
  <c r="M116" i="3" s="1"/>
  <c r="M64" i="3"/>
  <c r="L108" i="3"/>
  <c r="M108" i="3" s="1"/>
  <c r="B19" i="4"/>
  <c r="B20" i="4" s="1"/>
  <c r="B21" i="4" s="1"/>
  <c r="L130" i="3"/>
  <c r="M130" i="3" s="1"/>
  <c r="M86" i="3"/>
  <c r="L122" i="3"/>
  <c r="M122" i="3" s="1"/>
  <c r="M78" i="3"/>
  <c r="L114" i="3"/>
  <c r="M114" i="3" s="1"/>
  <c r="M70" i="3"/>
  <c r="L106" i="3"/>
  <c r="M106" i="3" s="1"/>
  <c r="M62" i="3"/>
  <c r="M84" i="3"/>
  <c r="L128" i="3"/>
  <c r="M128" i="3" s="1"/>
  <c r="M76" i="3"/>
  <c r="L120" i="3"/>
  <c r="M120" i="3" s="1"/>
  <c r="M68" i="3"/>
  <c r="L112" i="3"/>
  <c r="M112" i="3" s="1"/>
  <c r="M60" i="3"/>
  <c r="L104" i="3"/>
  <c r="M104" i="3" s="1"/>
  <c r="B62" i="4" a="1"/>
  <c r="B62" i="4" s="1"/>
  <c r="B69" i="4" s="1"/>
  <c r="J102" i="3"/>
  <c r="B71" i="4"/>
  <c r="M54" i="3"/>
  <c r="L96" i="3"/>
  <c r="M96" i="3" s="1"/>
  <c r="L100" i="3"/>
  <c r="M100" i="3" s="1"/>
  <c r="G102" i="3"/>
  <c r="K102" i="3"/>
  <c r="H102" i="3"/>
  <c r="E102" i="3"/>
  <c r="I102" i="3"/>
  <c r="L102" i="3"/>
  <c r="M102" i="3" s="1"/>
  <c r="F102" i="3"/>
  <c r="B66" i="4"/>
  <c r="I617" i="1" l="1"/>
  <c r="E617" i="1"/>
  <c r="I737" i="1"/>
  <c r="G591" i="1"/>
  <c r="G590" i="1"/>
  <c r="G575" i="1"/>
  <c r="G573" i="1"/>
  <c r="I703" i="1"/>
  <c r="F509" i="1"/>
  <c r="N640" i="1"/>
  <c r="J478" i="1"/>
  <c r="H478" i="1"/>
  <c r="G478" i="1"/>
  <c r="E478" i="1"/>
  <c r="D478" i="1"/>
  <c r="F478" i="1"/>
  <c r="Q644" i="1"/>
  <c r="G482" i="1"/>
  <c r="F482" i="1"/>
  <c r="D482" i="1"/>
  <c r="I482" i="1"/>
  <c r="H482" i="1"/>
  <c r="J482" i="1"/>
  <c r="E482" i="1"/>
  <c r="D591" i="1"/>
  <c r="D590" i="1"/>
  <c r="D575" i="1"/>
  <c r="D573" i="1"/>
  <c r="I549" i="1"/>
  <c r="J509" i="1"/>
  <c r="Q247" i="1"/>
  <c r="D85" i="1"/>
  <c r="J85" i="1"/>
  <c r="I85" i="1"/>
  <c r="H85" i="1"/>
  <c r="G85" i="1"/>
  <c r="F85" i="1"/>
  <c r="E85" i="1"/>
  <c r="U366" i="1"/>
  <c r="T528" i="1"/>
  <c r="J366" i="1"/>
  <c r="G366" i="1"/>
  <c r="F366" i="1"/>
  <c r="E366" i="1"/>
  <c r="U334" i="1"/>
  <c r="T496" i="1"/>
  <c r="R532" i="1"/>
  <c r="I370" i="1"/>
  <c r="F617" i="1"/>
  <c r="H591" i="1"/>
  <c r="H590" i="1"/>
  <c r="H575" i="1"/>
  <c r="H573" i="1"/>
  <c r="H513" i="1"/>
  <c r="I711" i="1"/>
  <c r="D509" i="1"/>
  <c r="H505" i="1"/>
  <c r="F475" i="1"/>
  <c r="E475" i="1"/>
  <c r="J475" i="1"/>
  <c r="R637" i="1"/>
  <c r="H475" i="1"/>
  <c r="G475" i="1"/>
  <c r="I475" i="1"/>
  <c r="D475" i="1"/>
  <c r="Q643" i="1"/>
  <c r="H481" i="1"/>
  <c r="G481" i="1"/>
  <c r="E481" i="1"/>
  <c r="D481" i="1"/>
  <c r="J481" i="1"/>
  <c r="I481" i="1"/>
  <c r="F481" i="1"/>
  <c r="T638" i="1"/>
  <c r="E476" i="1"/>
  <c r="U476" i="1"/>
  <c r="D476" i="1"/>
  <c r="J476" i="1"/>
  <c r="G476" i="1"/>
  <c r="F476" i="1"/>
  <c r="H476" i="1"/>
  <c r="Q286" i="1"/>
  <c r="D124" i="1"/>
  <c r="J124" i="1"/>
  <c r="I124" i="1"/>
  <c r="H124" i="1"/>
  <c r="G124" i="1"/>
  <c r="F124" i="1"/>
  <c r="E124" i="1"/>
  <c r="G617" i="1"/>
  <c r="E591" i="1"/>
  <c r="E590" i="1"/>
  <c r="E575" i="1"/>
  <c r="E573" i="1"/>
  <c r="H509" i="1"/>
  <c r="E505" i="1"/>
  <c r="O636" i="1"/>
  <c r="G474" i="1"/>
  <c r="F474" i="1"/>
  <c r="D474" i="1"/>
  <c r="H474" i="1"/>
  <c r="J474" i="1"/>
  <c r="E474" i="1"/>
  <c r="U358" i="1"/>
  <c r="T520" i="1"/>
  <c r="F358" i="1"/>
  <c r="E358" i="1"/>
  <c r="J358" i="1"/>
  <c r="G358" i="1"/>
  <c r="I779" i="1"/>
  <c r="I791" i="1"/>
  <c r="T753" i="1"/>
  <c r="T735" i="1"/>
  <c r="U503" i="1"/>
  <c r="I505" i="1"/>
  <c r="Q638" i="1"/>
  <c r="I476" i="1"/>
  <c r="U342" i="1"/>
  <c r="T504" i="1"/>
  <c r="J342" i="1"/>
  <c r="G342" i="1"/>
  <c r="F342" i="1"/>
  <c r="E342" i="1"/>
  <c r="H617" i="1"/>
  <c r="F591" i="1"/>
  <c r="F590" i="1"/>
  <c r="F575" i="1"/>
  <c r="F573" i="1"/>
  <c r="O646" i="1"/>
  <c r="F484" i="1"/>
  <c r="E484" i="1"/>
  <c r="H484" i="1"/>
  <c r="G484" i="1"/>
  <c r="J484" i="1"/>
  <c r="D484" i="1"/>
  <c r="Q642" i="1"/>
  <c r="I480" i="1"/>
  <c r="H480" i="1"/>
  <c r="F480" i="1"/>
  <c r="E480" i="1"/>
  <c r="J480" i="1"/>
  <c r="G480" i="1"/>
  <c r="D480" i="1"/>
  <c r="U350" i="1"/>
  <c r="T512" i="1"/>
  <c r="G350" i="1"/>
  <c r="F350" i="1"/>
  <c r="E350" i="1"/>
  <c r="J350" i="1"/>
  <c r="D617" i="1"/>
  <c r="J590" i="1"/>
  <c r="J575" i="1"/>
  <c r="T641" i="1"/>
  <c r="J479" i="1"/>
  <c r="G479" i="1"/>
  <c r="F479" i="1"/>
  <c r="U479" i="1"/>
  <c r="D479" i="1"/>
  <c r="H479" i="1"/>
  <c r="E479" i="1"/>
  <c r="E807" i="1"/>
  <c r="H807" i="1"/>
  <c r="D807" i="1"/>
  <c r="U807" i="1"/>
  <c r="J807" i="1"/>
  <c r="F807" i="1"/>
  <c r="G807" i="1"/>
  <c r="B73" i="4"/>
  <c r="B74" i="4" s="1"/>
  <c r="B76" i="4" s="1"/>
  <c r="B80" i="4" s="1"/>
  <c r="B70" i="4"/>
  <c r="U798" i="1"/>
  <c r="H781" i="1"/>
  <c r="D781" i="1"/>
  <c r="G781" i="1"/>
  <c r="U781" i="1"/>
  <c r="J781" i="1"/>
  <c r="F781" i="1"/>
  <c r="E781" i="1"/>
  <c r="U808" i="1"/>
  <c r="U805" i="1"/>
  <c r="H775" i="1"/>
  <c r="D775" i="1"/>
  <c r="G775" i="1"/>
  <c r="U775" i="1"/>
  <c r="J775" i="1"/>
  <c r="F775" i="1"/>
  <c r="E775" i="1"/>
  <c r="E796" i="1"/>
  <c r="H796" i="1"/>
  <c r="D796" i="1"/>
  <c r="U796" i="1"/>
  <c r="J796" i="1"/>
  <c r="F796" i="1"/>
  <c r="G796" i="1"/>
  <c r="E793" i="1"/>
  <c r="H793" i="1"/>
  <c r="D793" i="1"/>
  <c r="U793" i="1"/>
  <c r="J793" i="1"/>
  <c r="F793" i="1"/>
  <c r="G793" i="1"/>
  <c r="H778" i="1"/>
  <c r="D778" i="1"/>
  <c r="G778" i="1"/>
  <c r="U778" i="1"/>
  <c r="J778" i="1"/>
  <c r="F778" i="1"/>
  <c r="E778" i="1"/>
  <c r="H776" i="1"/>
  <c r="D776" i="1"/>
  <c r="G776" i="1"/>
  <c r="U776" i="1"/>
  <c r="J776" i="1"/>
  <c r="F776" i="1"/>
  <c r="E776" i="1"/>
  <c r="T761" i="1"/>
  <c r="H599" i="1"/>
  <c r="J599" i="1"/>
  <c r="E599" i="1"/>
  <c r="D599" i="1"/>
  <c r="U599" i="1"/>
  <c r="G599" i="1"/>
  <c r="F599" i="1"/>
  <c r="H758" i="1"/>
  <c r="D758" i="1"/>
  <c r="G758" i="1"/>
  <c r="U758" i="1"/>
  <c r="J758" i="1"/>
  <c r="F758" i="1"/>
  <c r="E758" i="1"/>
  <c r="H757" i="1"/>
  <c r="D757" i="1"/>
  <c r="G757" i="1"/>
  <c r="U757" i="1"/>
  <c r="J757" i="1"/>
  <c r="F757" i="1"/>
  <c r="E757" i="1"/>
  <c r="H756" i="1"/>
  <c r="D756" i="1"/>
  <c r="G756" i="1"/>
  <c r="U756" i="1"/>
  <c r="J756" i="1"/>
  <c r="F756" i="1"/>
  <c r="E756" i="1"/>
  <c r="H755" i="1"/>
  <c r="D755" i="1"/>
  <c r="G755" i="1"/>
  <c r="U755" i="1"/>
  <c r="J755" i="1"/>
  <c r="F755" i="1"/>
  <c r="E755" i="1"/>
  <c r="H754" i="1"/>
  <c r="D754" i="1"/>
  <c r="G754" i="1"/>
  <c r="U754" i="1"/>
  <c r="J754" i="1"/>
  <c r="F754" i="1"/>
  <c r="E754" i="1"/>
  <c r="H753" i="1"/>
  <c r="D753" i="1"/>
  <c r="G753" i="1"/>
  <c r="U753" i="1"/>
  <c r="J753" i="1"/>
  <c r="F753" i="1"/>
  <c r="E753" i="1"/>
  <c r="H752" i="1"/>
  <c r="D752" i="1"/>
  <c r="G752" i="1"/>
  <c r="U752" i="1"/>
  <c r="J752" i="1"/>
  <c r="F752" i="1"/>
  <c r="E752" i="1"/>
  <c r="H751" i="1"/>
  <c r="D751" i="1"/>
  <c r="G751" i="1"/>
  <c r="U751" i="1"/>
  <c r="J751" i="1"/>
  <c r="F751" i="1"/>
  <c r="E751" i="1"/>
  <c r="H750" i="1"/>
  <c r="D750" i="1"/>
  <c r="G750" i="1"/>
  <c r="U750" i="1"/>
  <c r="J750" i="1"/>
  <c r="F750" i="1"/>
  <c r="E750" i="1"/>
  <c r="H749" i="1"/>
  <c r="D749" i="1"/>
  <c r="G749" i="1"/>
  <c r="U749" i="1"/>
  <c r="F749" i="1"/>
  <c r="E749" i="1"/>
  <c r="J749" i="1"/>
  <c r="H748" i="1"/>
  <c r="D748" i="1"/>
  <c r="G748" i="1"/>
  <c r="J748" i="1"/>
  <c r="F748" i="1"/>
  <c r="U748" i="1"/>
  <c r="E748" i="1"/>
  <c r="H747" i="1"/>
  <c r="D747" i="1"/>
  <c r="G747" i="1"/>
  <c r="U747" i="1"/>
  <c r="E747" i="1"/>
  <c r="J747" i="1"/>
  <c r="F747" i="1"/>
  <c r="H746" i="1"/>
  <c r="D746" i="1"/>
  <c r="G746" i="1"/>
  <c r="U746" i="1"/>
  <c r="F746" i="1"/>
  <c r="J746" i="1"/>
  <c r="E746" i="1"/>
  <c r="H745" i="1"/>
  <c r="D745" i="1"/>
  <c r="U745" i="1"/>
  <c r="G745" i="1"/>
  <c r="F745" i="1"/>
  <c r="J745" i="1"/>
  <c r="E745" i="1"/>
  <c r="H744" i="1"/>
  <c r="D744" i="1"/>
  <c r="U744" i="1"/>
  <c r="G744" i="1"/>
  <c r="F744" i="1"/>
  <c r="J744" i="1"/>
  <c r="E744" i="1"/>
  <c r="H743" i="1"/>
  <c r="D743" i="1"/>
  <c r="U743" i="1"/>
  <c r="G743" i="1"/>
  <c r="F743" i="1"/>
  <c r="J743" i="1"/>
  <c r="E743" i="1"/>
  <c r="H742" i="1"/>
  <c r="D742" i="1"/>
  <c r="U742" i="1"/>
  <c r="G742" i="1"/>
  <c r="F742" i="1"/>
  <c r="J742" i="1"/>
  <c r="E742" i="1"/>
  <c r="H741" i="1"/>
  <c r="D741" i="1"/>
  <c r="U741" i="1"/>
  <c r="G741" i="1"/>
  <c r="F741" i="1"/>
  <c r="J741" i="1"/>
  <c r="E741" i="1"/>
  <c r="H740" i="1"/>
  <c r="D740" i="1"/>
  <c r="U740" i="1"/>
  <c r="G740" i="1"/>
  <c r="F740" i="1"/>
  <c r="J740" i="1"/>
  <c r="E740" i="1"/>
  <c r="U739" i="1"/>
  <c r="E739" i="1"/>
  <c r="H739" i="1"/>
  <c r="D739" i="1"/>
  <c r="G739" i="1"/>
  <c r="J739" i="1"/>
  <c r="F739" i="1"/>
  <c r="E738" i="1"/>
  <c r="H738" i="1"/>
  <c r="D738" i="1"/>
  <c r="G738" i="1"/>
  <c r="U738" i="1"/>
  <c r="J738" i="1"/>
  <c r="F738" i="1"/>
  <c r="E737" i="1"/>
  <c r="H737" i="1"/>
  <c r="D737" i="1"/>
  <c r="G737" i="1"/>
  <c r="U737" i="1"/>
  <c r="J737" i="1"/>
  <c r="F737" i="1"/>
  <c r="E736" i="1"/>
  <c r="H736" i="1"/>
  <c r="D736" i="1"/>
  <c r="U736" i="1"/>
  <c r="J736" i="1"/>
  <c r="F736" i="1"/>
  <c r="G736" i="1"/>
  <c r="E735" i="1"/>
  <c r="H735" i="1"/>
  <c r="D735" i="1"/>
  <c r="U735" i="1"/>
  <c r="J735" i="1"/>
  <c r="F735" i="1"/>
  <c r="G735" i="1"/>
  <c r="E734" i="1"/>
  <c r="H734" i="1"/>
  <c r="D734" i="1"/>
  <c r="U734" i="1"/>
  <c r="G734" i="1"/>
  <c r="F734" i="1"/>
  <c r="J734" i="1"/>
  <c r="U733" i="1"/>
  <c r="T765" i="1"/>
  <c r="H603" i="1"/>
  <c r="D603" i="1"/>
  <c r="E603" i="1"/>
  <c r="F603" i="1"/>
  <c r="U603" i="1"/>
  <c r="J603" i="1"/>
  <c r="G603" i="1"/>
  <c r="T720" i="1"/>
  <c r="G558" i="1"/>
  <c r="J558" i="1"/>
  <c r="F558" i="1"/>
  <c r="U558" i="1"/>
  <c r="E558" i="1"/>
  <c r="H558" i="1"/>
  <c r="D558" i="1"/>
  <c r="T704" i="1"/>
  <c r="G542" i="1"/>
  <c r="J542" i="1"/>
  <c r="F542" i="1"/>
  <c r="U542" i="1"/>
  <c r="H542" i="1"/>
  <c r="D542" i="1"/>
  <c r="E542" i="1"/>
  <c r="O691" i="1"/>
  <c r="G529" i="1"/>
  <c r="T731" i="1"/>
  <c r="H569" i="1"/>
  <c r="D569" i="1"/>
  <c r="G569" i="1"/>
  <c r="U569" i="1"/>
  <c r="J569" i="1"/>
  <c r="F569" i="1"/>
  <c r="E569" i="1"/>
  <c r="T727" i="1"/>
  <c r="H565" i="1"/>
  <c r="D565" i="1"/>
  <c r="G565" i="1"/>
  <c r="U565" i="1"/>
  <c r="J565" i="1"/>
  <c r="F565" i="1"/>
  <c r="E565" i="1"/>
  <c r="T723" i="1"/>
  <c r="H561" i="1"/>
  <c r="D561" i="1"/>
  <c r="G561" i="1"/>
  <c r="U561" i="1"/>
  <c r="J561" i="1"/>
  <c r="F561" i="1"/>
  <c r="E561" i="1"/>
  <c r="T719" i="1"/>
  <c r="H557" i="1"/>
  <c r="D557" i="1"/>
  <c r="G557" i="1"/>
  <c r="U557" i="1"/>
  <c r="J557" i="1"/>
  <c r="F557" i="1"/>
  <c r="E557" i="1"/>
  <c r="T715" i="1"/>
  <c r="H553" i="1"/>
  <c r="D553" i="1"/>
  <c r="G553" i="1"/>
  <c r="U553" i="1"/>
  <c r="J553" i="1"/>
  <c r="F553" i="1"/>
  <c r="E553" i="1"/>
  <c r="T711" i="1"/>
  <c r="H549" i="1"/>
  <c r="D549" i="1"/>
  <c r="G549" i="1"/>
  <c r="U549" i="1"/>
  <c r="J549" i="1"/>
  <c r="F549" i="1"/>
  <c r="E549" i="1"/>
  <c r="T707" i="1"/>
  <c r="H545" i="1"/>
  <c r="D545" i="1"/>
  <c r="G545" i="1"/>
  <c r="U545" i="1"/>
  <c r="E545" i="1"/>
  <c r="J545" i="1"/>
  <c r="F545" i="1"/>
  <c r="T703" i="1"/>
  <c r="H541" i="1"/>
  <c r="D541" i="1"/>
  <c r="G541" i="1"/>
  <c r="U541" i="1"/>
  <c r="E541" i="1"/>
  <c r="J541" i="1"/>
  <c r="F541" i="1"/>
  <c r="T699" i="1"/>
  <c r="H537" i="1"/>
  <c r="D537" i="1"/>
  <c r="G537" i="1"/>
  <c r="U537" i="1"/>
  <c r="E537" i="1"/>
  <c r="J537" i="1"/>
  <c r="F537" i="1"/>
  <c r="T695" i="1"/>
  <c r="H533" i="1"/>
  <c r="D533" i="1"/>
  <c r="G533" i="1"/>
  <c r="U533" i="1"/>
  <c r="E533" i="1"/>
  <c r="F533" i="1"/>
  <c r="J533" i="1"/>
  <c r="R682" i="1"/>
  <c r="J520" i="1"/>
  <c r="F520" i="1"/>
  <c r="I520" i="1"/>
  <c r="E520" i="1"/>
  <c r="G520" i="1"/>
  <c r="H520" i="1"/>
  <c r="D520" i="1"/>
  <c r="T730" i="1"/>
  <c r="E568" i="1"/>
  <c r="H568" i="1"/>
  <c r="D568" i="1"/>
  <c r="U568" i="1"/>
  <c r="G568" i="1"/>
  <c r="J568" i="1"/>
  <c r="F568" i="1"/>
  <c r="T714" i="1"/>
  <c r="E552" i="1"/>
  <c r="H552" i="1"/>
  <c r="D552" i="1"/>
  <c r="U552" i="1"/>
  <c r="G552" i="1"/>
  <c r="J552" i="1"/>
  <c r="F552" i="1"/>
  <c r="T698" i="1"/>
  <c r="E536" i="1"/>
  <c r="H536" i="1"/>
  <c r="D536" i="1"/>
  <c r="U536" i="1"/>
  <c r="J536" i="1"/>
  <c r="F536" i="1"/>
  <c r="G536" i="1"/>
  <c r="O683" i="1"/>
  <c r="G521" i="1"/>
  <c r="R668" i="1"/>
  <c r="H506" i="1"/>
  <c r="D506" i="1"/>
  <c r="G506" i="1"/>
  <c r="J506" i="1"/>
  <c r="I506" i="1"/>
  <c r="F506" i="1"/>
  <c r="E506" i="1"/>
  <c r="R664" i="1"/>
  <c r="H502" i="1"/>
  <c r="D502" i="1"/>
  <c r="G502" i="1"/>
  <c r="J502" i="1"/>
  <c r="I502" i="1"/>
  <c r="F502" i="1"/>
  <c r="E502" i="1"/>
  <c r="R688" i="1"/>
  <c r="H526" i="1"/>
  <c r="D526" i="1"/>
  <c r="G526" i="1"/>
  <c r="I526" i="1"/>
  <c r="E526" i="1"/>
  <c r="F526" i="1"/>
  <c r="J526" i="1"/>
  <c r="R685" i="1"/>
  <c r="G523" i="1"/>
  <c r="J523" i="1"/>
  <c r="F523" i="1"/>
  <c r="H523" i="1"/>
  <c r="D523" i="1"/>
  <c r="E523" i="1"/>
  <c r="I523" i="1"/>
  <c r="J517" i="1"/>
  <c r="I517" i="1"/>
  <c r="R674" i="1"/>
  <c r="J512" i="1"/>
  <c r="F512" i="1"/>
  <c r="I512" i="1"/>
  <c r="E512" i="1"/>
  <c r="G512" i="1"/>
  <c r="D512" i="1"/>
  <c r="H512" i="1"/>
  <c r="U802" i="1"/>
  <c r="H785" i="1"/>
  <c r="D785" i="1"/>
  <c r="G785" i="1"/>
  <c r="U785" i="1"/>
  <c r="J785" i="1"/>
  <c r="F785" i="1"/>
  <c r="E785" i="1"/>
  <c r="H786" i="1"/>
  <c r="D786" i="1"/>
  <c r="G786" i="1"/>
  <c r="U786" i="1"/>
  <c r="J786" i="1"/>
  <c r="F786" i="1"/>
  <c r="E786" i="1"/>
  <c r="E801" i="1"/>
  <c r="H801" i="1"/>
  <c r="D801" i="1"/>
  <c r="U801" i="1"/>
  <c r="J801" i="1"/>
  <c r="F801" i="1"/>
  <c r="G801" i="1"/>
  <c r="E797" i="1"/>
  <c r="H797" i="1"/>
  <c r="D797" i="1"/>
  <c r="U797" i="1"/>
  <c r="J797" i="1"/>
  <c r="F797" i="1"/>
  <c r="G797" i="1"/>
  <c r="H783" i="1"/>
  <c r="D783" i="1"/>
  <c r="G783" i="1"/>
  <c r="U783" i="1"/>
  <c r="J783" i="1"/>
  <c r="F783" i="1"/>
  <c r="E783" i="1"/>
  <c r="H780" i="1"/>
  <c r="D780" i="1"/>
  <c r="G780" i="1"/>
  <c r="U780" i="1"/>
  <c r="J780" i="1"/>
  <c r="F780" i="1"/>
  <c r="E780" i="1"/>
  <c r="H779" i="1"/>
  <c r="D779" i="1"/>
  <c r="G779" i="1"/>
  <c r="U779" i="1"/>
  <c r="J779" i="1"/>
  <c r="F779" i="1"/>
  <c r="E779" i="1"/>
  <c r="T763" i="1"/>
  <c r="H601" i="1"/>
  <c r="D601" i="1"/>
  <c r="U601" i="1"/>
  <c r="G601" i="1"/>
  <c r="F601" i="1"/>
  <c r="J601" i="1"/>
  <c r="E601" i="1"/>
  <c r="T759" i="1"/>
  <c r="E597" i="1"/>
  <c r="H597" i="1"/>
  <c r="D597" i="1"/>
  <c r="G597" i="1"/>
  <c r="U597" i="1"/>
  <c r="J597" i="1"/>
  <c r="F597" i="1"/>
  <c r="T724" i="1"/>
  <c r="G562" i="1"/>
  <c r="J562" i="1"/>
  <c r="F562" i="1"/>
  <c r="U562" i="1"/>
  <c r="E562" i="1"/>
  <c r="H562" i="1"/>
  <c r="D562" i="1"/>
  <c r="T708" i="1"/>
  <c r="G546" i="1"/>
  <c r="J546" i="1"/>
  <c r="F546" i="1"/>
  <c r="U546" i="1"/>
  <c r="H546" i="1"/>
  <c r="D546" i="1"/>
  <c r="E546" i="1"/>
  <c r="R724" i="1"/>
  <c r="I724" i="1" s="1"/>
  <c r="I562" i="1"/>
  <c r="R704" i="1"/>
  <c r="I704" i="1" s="1"/>
  <c r="I542" i="1"/>
  <c r="F529" i="1"/>
  <c r="E529" i="1"/>
  <c r="R684" i="1"/>
  <c r="H522" i="1"/>
  <c r="D522" i="1"/>
  <c r="G522" i="1"/>
  <c r="I522" i="1"/>
  <c r="E522" i="1"/>
  <c r="J522" i="1"/>
  <c r="F522" i="1"/>
  <c r="R681" i="1"/>
  <c r="G519" i="1"/>
  <c r="J519" i="1"/>
  <c r="F519" i="1"/>
  <c r="H519" i="1"/>
  <c r="D519" i="1"/>
  <c r="I519" i="1"/>
  <c r="E519" i="1"/>
  <c r="R670" i="1"/>
  <c r="J508" i="1"/>
  <c r="F508" i="1"/>
  <c r="I508" i="1"/>
  <c r="E508" i="1"/>
  <c r="H508" i="1"/>
  <c r="G508" i="1"/>
  <c r="D508" i="1"/>
  <c r="O671" i="1"/>
  <c r="G509" i="1"/>
  <c r="J332" i="1"/>
  <c r="F332" i="1"/>
  <c r="I332" i="1"/>
  <c r="D332" i="1"/>
  <c r="H332" i="1"/>
  <c r="R494" i="1"/>
  <c r="G332" i="1"/>
  <c r="E332" i="1"/>
  <c r="T718" i="1"/>
  <c r="E556" i="1"/>
  <c r="H556" i="1"/>
  <c r="D556" i="1"/>
  <c r="U556" i="1"/>
  <c r="G556" i="1"/>
  <c r="J556" i="1"/>
  <c r="F556" i="1"/>
  <c r="T702" i="1"/>
  <c r="E540" i="1"/>
  <c r="H540" i="1"/>
  <c r="D540" i="1"/>
  <c r="U540" i="1"/>
  <c r="J540" i="1"/>
  <c r="F540" i="1"/>
  <c r="G540" i="1"/>
  <c r="R728" i="1"/>
  <c r="I728" i="1" s="1"/>
  <c r="I566" i="1"/>
  <c r="R712" i="1"/>
  <c r="I712" i="1" s="1"/>
  <c r="I550" i="1"/>
  <c r="R696" i="1"/>
  <c r="I696" i="1" s="1"/>
  <c r="I534" i="1"/>
  <c r="F521" i="1"/>
  <c r="E521" i="1"/>
  <c r="R676" i="1"/>
  <c r="H514" i="1"/>
  <c r="D514" i="1"/>
  <c r="G514" i="1"/>
  <c r="I514" i="1"/>
  <c r="E514" i="1"/>
  <c r="J514" i="1"/>
  <c r="F514" i="1"/>
  <c r="R673" i="1"/>
  <c r="G511" i="1"/>
  <c r="J511" i="1"/>
  <c r="F511" i="1"/>
  <c r="H511" i="1"/>
  <c r="D511" i="1"/>
  <c r="I511" i="1"/>
  <c r="E511" i="1"/>
  <c r="Q497" i="1"/>
  <c r="J335" i="1"/>
  <c r="D335" i="1"/>
  <c r="H335" i="1"/>
  <c r="G335" i="1"/>
  <c r="F335" i="1"/>
  <c r="R690" i="1"/>
  <c r="J528" i="1"/>
  <c r="F528" i="1"/>
  <c r="I528" i="1"/>
  <c r="E528" i="1"/>
  <c r="G528" i="1"/>
  <c r="D528" i="1"/>
  <c r="H528" i="1"/>
  <c r="D517" i="1"/>
  <c r="I679" i="1"/>
  <c r="U804" i="1"/>
  <c r="U799" i="1"/>
  <c r="E795" i="1"/>
  <c r="H795" i="1"/>
  <c r="D795" i="1"/>
  <c r="U795" i="1"/>
  <c r="J795" i="1"/>
  <c r="F795" i="1"/>
  <c r="G795" i="1"/>
  <c r="E791" i="1"/>
  <c r="H791" i="1"/>
  <c r="D791" i="1"/>
  <c r="U791" i="1"/>
  <c r="J791" i="1"/>
  <c r="F791" i="1"/>
  <c r="G791" i="1"/>
  <c r="H782" i="1"/>
  <c r="D782" i="1"/>
  <c r="G782" i="1"/>
  <c r="U782" i="1"/>
  <c r="J782" i="1"/>
  <c r="F782" i="1"/>
  <c r="E782" i="1"/>
  <c r="E809" i="1"/>
  <c r="H809" i="1"/>
  <c r="D809" i="1"/>
  <c r="U809" i="1"/>
  <c r="J809" i="1"/>
  <c r="F809" i="1"/>
  <c r="G809" i="1"/>
  <c r="H788" i="1"/>
  <c r="D788" i="1"/>
  <c r="G788" i="1"/>
  <c r="U788" i="1"/>
  <c r="J788" i="1"/>
  <c r="F788" i="1"/>
  <c r="E788" i="1"/>
  <c r="H774" i="1"/>
  <c r="D774" i="1"/>
  <c r="G774" i="1"/>
  <c r="U774" i="1"/>
  <c r="J774" i="1"/>
  <c r="F774" i="1"/>
  <c r="E774" i="1"/>
  <c r="H773" i="1"/>
  <c r="D773" i="1"/>
  <c r="G773" i="1"/>
  <c r="U773" i="1"/>
  <c r="J773" i="1"/>
  <c r="F773" i="1"/>
  <c r="E773" i="1"/>
  <c r="T767" i="1"/>
  <c r="H605" i="1"/>
  <c r="D605" i="1"/>
  <c r="E605" i="1"/>
  <c r="F605" i="1"/>
  <c r="U605" i="1"/>
  <c r="J605" i="1"/>
  <c r="G605" i="1"/>
  <c r="R762" i="1"/>
  <c r="I762" i="1" s="1"/>
  <c r="I600" i="1"/>
  <c r="U772" i="1"/>
  <c r="T728" i="1"/>
  <c r="G566" i="1"/>
  <c r="J566" i="1"/>
  <c r="F566" i="1"/>
  <c r="U566" i="1"/>
  <c r="E566" i="1"/>
  <c r="H566" i="1"/>
  <c r="D566" i="1"/>
  <c r="T712" i="1"/>
  <c r="G550" i="1"/>
  <c r="J550" i="1"/>
  <c r="F550" i="1"/>
  <c r="U550" i="1"/>
  <c r="E550" i="1"/>
  <c r="H550" i="1"/>
  <c r="D550" i="1"/>
  <c r="T696" i="1"/>
  <c r="G534" i="1"/>
  <c r="J534" i="1"/>
  <c r="F534" i="1"/>
  <c r="U534" i="1"/>
  <c r="H534" i="1"/>
  <c r="D534" i="1"/>
  <c r="E534" i="1"/>
  <c r="R686" i="1"/>
  <c r="J524" i="1"/>
  <c r="F524" i="1"/>
  <c r="I524" i="1"/>
  <c r="E524" i="1"/>
  <c r="G524" i="1"/>
  <c r="H524" i="1"/>
  <c r="D524" i="1"/>
  <c r="O687" i="1"/>
  <c r="G525" i="1"/>
  <c r="T722" i="1"/>
  <c r="E560" i="1"/>
  <c r="H560" i="1"/>
  <c r="D560" i="1"/>
  <c r="U560" i="1"/>
  <c r="G560" i="1"/>
  <c r="J560" i="1"/>
  <c r="F560" i="1"/>
  <c r="T706" i="1"/>
  <c r="E544" i="1"/>
  <c r="H544" i="1"/>
  <c r="D544" i="1"/>
  <c r="U544" i="1"/>
  <c r="J544" i="1"/>
  <c r="F544" i="1"/>
  <c r="G544" i="1"/>
  <c r="R692" i="1"/>
  <c r="H530" i="1"/>
  <c r="D530" i="1"/>
  <c r="G530" i="1"/>
  <c r="I530" i="1"/>
  <c r="E530" i="1"/>
  <c r="J530" i="1"/>
  <c r="F530" i="1"/>
  <c r="R689" i="1"/>
  <c r="G527" i="1"/>
  <c r="J527" i="1"/>
  <c r="F527" i="1"/>
  <c r="H527" i="1"/>
  <c r="D527" i="1"/>
  <c r="I527" i="1"/>
  <c r="E527" i="1"/>
  <c r="J521" i="1"/>
  <c r="R678" i="1"/>
  <c r="J516" i="1"/>
  <c r="F516" i="1"/>
  <c r="I516" i="1"/>
  <c r="E516" i="1"/>
  <c r="G516" i="1"/>
  <c r="H516" i="1"/>
  <c r="D516" i="1"/>
  <c r="J336" i="1"/>
  <c r="F336" i="1"/>
  <c r="R498" i="1"/>
  <c r="H336" i="1"/>
  <c r="G336" i="1"/>
  <c r="E336" i="1"/>
  <c r="I336" i="1"/>
  <c r="D336" i="1"/>
  <c r="T729" i="1"/>
  <c r="J567" i="1"/>
  <c r="F567" i="1"/>
  <c r="E567" i="1"/>
  <c r="U567" i="1"/>
  <c r="H567" i="1"/>
  <c r="D567" i="1"/>
  <c r="G567" i="1"/>
  <c r="T725" i="1"/>
  <c r="J563" i="1"/>
  <c r="F563" i="1"/>
  <c r="E563" i="1"/>
  <c r="U563" i="1"/>
  <c r="H563" i="1"/>
  <c r="D563" i="1"/>
  <c r="G563" i="1"/>
  <c r="T721" i="1"/>
  <c r="J559" i="1"/>
  <c r="F559" i="1"/>
  <c r="E559" i="1"/>
  <c r="U559" i="1"/>
  <c r="H559" i="1"/>
  <c r="D559" i="1"/>
  <c r="G559" i="1"/>
  <c r="T717" i="1"/>
  <c r="J555" i="1"/>
  <c r="F555" i="1"/>
  <c r="E555" i="1"/>
  <c r="U555" i="1"/>
  <c r="H555" i="1"/>
  <c r="D555" i="1"/>
  <c r="G555" i="1"/>
  <c r="T713" i="1"/>
  <c r="J551" i="1"/>
  <c r="F551" i="1"/>
  <c r="E551" i="1"/>
  <c r="U551" i="1"/>
  <c r="H551" i="1"/>
  <c r="D551" i="1"/>
  <c r="G551" i="1"/>
  <c r="T709" i="1"/>
  <c r="J547" i="1"/>
  <c r="F547" i="1"/>
  <c r="E547" i="1"/>
  <c r="U547" i="1"/>
  <c r="G547" i="1"/>
  <c r="H547" i="1"/>
  <c r="D547" i="1"/>
  <c r="T705" i="1"/>
  <c r="J543" i="1"/>
  <c r="F543" i="1"/>
  <c r="E543" i="1"/>
  <c r="U543" i="1"/>
  <c r="G543" i="1"/>
  <c r="H543" i="1"/>
  <c r="D543" i="1"/>
  <c r="T701" i="1"/>
  <c r="J539" i="1"/>
  <c r="F539" i="1"/>
  <c r="E539" i="1"/>
  <c r="U539" i="1"/>
  <c r="G539" i="1"/>
  <c r="H539" i="1"/>
  <c r="D539" i="1"/>
  <c r="T697" i="1"/>
  <c r="J535" i="1"/>
  <c r="F535" i="1"/>
  <c r="E535" i="1"/>
  <c r="U535" i="1"/>
  <c r="G535" i="1"/>
  <c r="D535" i="1"/>
  <c r="H535" i="1"/>
  <c r="R708" i="1"/>
  <c r="I708" i="1" s="1"/>
  <c r="I546" i="1"/>
  <c r="H517" i="1"/>
  <c r="O679" i="1"/>
  <c r="G517" i="1"/>
  <c r="R669" i="1"/>
  <c r="G507" i="1"/>
  <c r="J507" i="1"/>
  <c r="F507" i="1"/>
  <c r="H507" i="1"/>
  <c r="E507" i="1"/>
  <c r="D507" i="1"/>
  <c r="I507" i="1"/>
  <c r="R661" i="1"/>
  <c r="G499" i="1"/>
  <c r="J499" i="1"/>
  <c r="F499" i="1"/>
  <c r="H499" i="1"/>
  <c r="E499" i="1"/>
  <c r="D499" i="1"/>
  <c r="I499" i="1"/>
  <c r="E794" i="1"/>
  <c r="H794" i="1"/>
  <c r="D794" i="1"/>
  <c r="U794" i="1"/>
  <c r="J794" i="1"/>
  <c r="F794" i="1"/>
  <c r="G794" i="1"/>
  <c r="B68" i="4"/>
  <c r="U806" i="1"/>
  <c r="E790" i="1"/>
  <c r="U790" i="1"/>
  <c r="J790" i="1"/>
  <c r="F790" i="1"/>
  <c r="D790" i="1"/>
  <c r="H790" i="1"/>
  <c r="G790" i="1"/>
  <c r="E792" i="1"/>
  <c r="H792" i="1"/>
  <c r="D792" i="1"/>
  <c r="U792" i="1"/>
  <c r="J792" i="1"/>
  <c r="F792" i="1"/>
  <c r="G792" i="1"/>
  <c r="E789" i="1"/>
  <c r="U789" i="1"/>
  <c r="J789" i="1"/>
  <c r="F789" i="1"/>
  <c r="D789" i="1"/>
  <c r="H789" i="1"/>
  <c r="G789" i="1"/>
  <c r="H787" i="1"/>
  <c r="D787" i="1"/>
  <c r="G787" i="1"/>
  <c r="U787" i="1"/>
  <c r="J787" i="1"/>
  <c r="F787" i="1"/>
  <c r="E787" i="1"/>
  <c r="H784" i="1"/>
  <c r="D784" i="1"/>
  <c r="G784" i="1"/>
  <c r="U784" i="1"/>
  <c r="J784" i="1"/>
  <c r="F784" i="1"/>
  <c r="E784" i="1"/>
  <c r="H777" i="1"/>
  <c r="D777" i="1"/>
  <c r="G777" i="1"/>
  <c r="U777" i="1"/>
  <c r="J777" i="1"/>
  <c r="F777" i="1"/>
  <c r="E777" i="1"/>
  <c r="R772" i="1"/>
  <c r="U770" i="1"/>
  <c r="H770" i="1"/>
  <c r="D770" i="1"/>
  <c r="G770" i="1"/>
  <c r="J770" i="1"/>
  <c r="F770" i="1"/>
  <c r="E770" i="1"/>
  <c r="T768" i="1"/>
  <c r="H606" i="1"/>
  <c r="D606" i="1"/>
  <c r="E606" i="1"/>
  <c r="U606" i="1"/>
  <c r="J606" i="1"/>
  <c r="G606" i="1"/>
  <c r="F606" i="1"/>
  <c r="T764" i="1"/>
  <c r="H602" i="1"/>
  <c r="D602" i="1"/>
  <c r="U602" i="1"/>
  <c r="J602" i="1"/>
  <c r="G602" i="1"/>
  <c r="F602" i="1"/>
  <c r="E602" i="1"/>
  <c r="T762" i="1"/>
  <c r="H600" i="1"/>
  <c r="D600" i="1"/>
  <c r="F600" i="1"/>
  <c r="J600" i="1"/>
  <c r="E600" i="1"/>
  <c r="U600" i="1"/>
  <c r="G600" i="1"/>
  <c r="T760" i="1"/>
  <c r="E598" i="1"/>
  <c r="H598" i="1"/>
  <c r="D598" i="1"/>
  <c r="G598" i="1"/>
  <c r="U598" i="1"/>
  <c r="J598" i="1"/>
  <c r="F598" i="1"/>
  <c r="T769" i="1"/>
  <c r="H607" i="1"/>
  <c r="D607" i="1"/>
  <c r="E607" i="1"/>
  <c r="F607" i="1"/>
  <c r="U607" i="1"/>
  <c r="J607" i="1"/>
  <c r="G607" i="1"/>
  <c r="R766" i="1"/>
  <c r="I766" i="1" s="1"/>
  <c r="I604" i="1"/>
  <c r="T766" i="1"/>
  <c r="H604" i="1"/>
  <c r="D604" i="1"/>
  <c r="E604" i="1"/>
  <c r="U604" i="1"/>
  <c r="J604" i="1"/>
  <c r="G604" i="1"/>
  <c r="F604" i="1"/>
  <c r="T716" i="1"/>
  <c r="G554" i="1"/>
  <c r="J554" i="1"/>
  <c r="F554" i="1"/>
  <c r="U554" i="1"/>
  <c r="E554" i="1"/>
  <c r="H554" i="1"/>
  <c r="D554" i="1"/>
  <c r="T700" i="1"/>
  <c r="G538" i="1"/>
  <c r="J538" i="1"/>
  <c r="F538" i="1"/>
  <c r="U538" i="1"/>
  <c r="H538" i="1"/>
  <c r="D538" i="1"/>
  <c r="E538" i="1"/>
  <c r="R716" i="1"/>
  <c r="I716" i="1" s="1"/>
  <c r="I554" i="1"/>
  <c r="D529" i="1"/>
  <c r="O675" i="1"/>
  <c r="G513" i="1"/>
  <c r="R700" i="1"/>
  <c r="I700" i="1" s="1"/>
  <c r="I538" i="1"/>
  <c r="R680" i="1"/>
  <c r="H518" i="1"/>
  <c r="D518" i="1"/>
  <c r="G518" i="1"/>
  <c r="I518" i="1"/>
  <c r="E518" i="1"/>
  <c r="J518" i="1"/>
  <c r="F518" i="1"/>
  <c r="R677" i="1"/>
  <c r="G515" i="1"/>
  <c r="J515" i="1"/>
  <c r="F515" i="1"/>
  <c r="H515" i="1"/>
  <c r="D515" i="1"/>
  <c r="I515" i="1"/>
  <c r="E515" i="1"/>
  <c r="T726" i="1"/>
  <c r="E564" i="1"/>
  <c r="H564" i="1"/>
  <c r="D564" i="1"/>
  <c r="U564" i="1"/>
  <c r="G564" i="1"/>
  <c r="J564" i="1"/>
  <c r="F564" i="1"/>
  <c r="T710" i="1"/>
  <c r="E548" i="1"/>
  <c r="H548" i="1"/>
  <c r="D548" i="1"/>
  <c r="U548" i="1"/>
  <c r="J548" i="1"/>
  <c r="F548" i="1"/>
  <c r="G548" i="1"/>
  <c r="G370" i="1"/>
  <c r="U370" i="1"/>
  <c r="T532" i="1"/>
  <c r="F370" i="1"/>
  <c r="J370" i="1"/>
  <c r="E370" i="1"/>
  <c r="D370" i="1"/>
  <c r="H370" i="1"/>
  <c r="R720" i="1"/>
  <c r="I720" i="1" s="1"/>
  <c r="I558" i="1"/>
  <c r="D521" i="1"/>
  <c r="Q667" i="1"/>
  <c r="G505" i="1"/>
  <c r="J505" i="1"/>
  <c r="Q663" i="1"/>
  <c r="I663" i="1" s="1"/>
  <c r="G501" i="1"/>
  <c r="J501" i="1"/>
  <c r="F517" i="1"/>
  <c r="E517" i="1"/>
  <c r="R672" i="1"/>
  <c r="H510" i="1"/>
  <c r="D510" i="1"/>
  <c r="G510" i="1"/>
  <c r="I510" i="1"/>
  <c r="E510" i="1"/>
  <c r="F510" i="1"/>
  <c r="J510" i="1"/>
  <c r="O655" i="1"/>
  <c r="G493" i="1"/>
  <c r="H493" i="1"/>
  <c r="O658" i="1"/>
  <c r="E496" i="1"/>
  <c r="H496" i="1"/>
  <c r="G496" i="1"/>
  <c r="R665" i="1"/>
  <c r="G503" i="1"/>
  <c r="J503" i="1"/>
  <c r="F503" i="1"/>
  <c r="H503" i="1"/>
  <c r="E503" i="1"/>
  <c r="D503" i="1"/>
  <c r="I503" i="1"/>
  <c r="R657" i="1"/>
  <c r="G495" i="1"/>
  <c r="J495" i="1"/>
  <c r="E495" i="1"/>
  <c r="I495" i="1"/>
  <c r="D495" i="1"/>
  <c r="H495" i="1"/>
  <c r="F495" i="1"/>
  <c r="Q800" i="1" l="1"/>
  <c r="I800" i="1" s="1"/>
  <c r="I638" i="1"/>
  <c r="J641" i="1"/>
  <c r="E641" i="1"/>
  <c r="G641" i="1"/>
  <c r="D641" i="1"/>
  <c r="H641" i="1"/>
  <c r="F641" i="1"/>
  <c r="U641" i="1"/>
  <c r="T803" i="1"/>
  <c r="T658" i="1"/>
  <c r="U658" i="1" s="1"/>
  <c r="D496" i="1"/>
  <c r="J496" i="1"/>
  <c r="F496" i="1"/>
  <c r="U496" i="1"/>
  <c r="T674" i="1"/>
  <c r="U674" i="1" s="1"/>
  <c r="U512" i="1"/>
  <c r="O808" i="1"/>
  <c r="J646" i="1"/>
  <c r="E646" i="1"/>
  <c r="D646" i="1"/>
  <c r="H646" i="1"/>
  <c r="F646" i="1"/>
  <c r="G646" i="1"/>
  <c r="F637" i="1"/>
  <c r="H637" i="1"/>
  <c r="E637" i="1"/>
  <c r="R799" i="1"/>
  <c r="J637" i="1"/>
  <c r="D637" i="1"/>
  <c r="I637" i="1"/>
  <c r="G637" i="1"/>
  <c r="Q804" i="1"/>
  <c r="D642" i="1"/>
  <c r="E642" i="1"/>
  <c r="H642" i="1"/>
  <c r="I642" i="1"/>
  <c r="G642" i="1"/>
  <c r="F642" i="1"/>
  <c r="J642" i="1"/>
  <c r="T682" i="1"/>
  <c r="U682" i="1" s="1"/>
  <c r="U520" i="1"/>
  <c r="O798" i="1"/>
  <c r="H636" i="1"/>
  <c r="F636" i="1"/>
  <c r="G636" i="1"/>
  <c r="D636" i="1"/>
  <c r="J636" i="1"/>
  <c r="E636" i="1"/>
  <c r="Q409" i="1"/>
  <c r="H247" i="1"/>
  <c r="G247" i="1"/>
  <c r="F247" i="1"/>
  <c r="E247" i="1"/>
  <c r="D247" i="1"/>
  <c r="J247" i="1"/>
  <c r="I247" i="1"/>
  <c r="T666" i="1"/>
  <c r="H504" i="1"/>
  <c r="J504" i="1"/>
  <c r="F504" i="1"/>
  <c r="E504" i="1"/>
  <c r="U504" i="1"/>
  <c r="G504" i="1"/>
  <c r="D504" i="1"/>
  <c r="Q448" i="1"/>
  <c r="J286" i="1"/>
  <c r="I286" i="1"/>
  <c r="H286" i="1"/>
  <c r="G286" i="1"/>
  <c r="F286" i="1"/>
  <c r="E286" i="1"/>
  <c r="D286" i="1"/>
  <c r="G638" i="1"/>
  <c r="J638" i="1"/>
  <c r="F638" i="1"/>
  <c r="U638" i="1"/>
  <c r="E638" i="1"/>
  <c r="T800" i="1"/>
  <c r="H638" i="1"/>
  <c r="D638" i="1"/>
  <c r="Q805" i="1"/>
  <c r="J643" i="1"/>
  <c r="E643" i="1"/>
  <c r="D643" i="1"/>
  <c r="H643" i="1"/>
  <c r="G643" i="1"/>
  <c r="I643" i="1"/>
  <c r="F643" i="1"/>
  <c r="N802" i="1"/>
  <c r="F640" i="1"/>
  <c r="G640" i="1"/>
  <c r="D640" i="1"/>
  <c r="H640" i="1"/>
  <c r="J640" i="1"/>
  <c r="E640" i="1"/>
  <c r="R694" i="1"/>
  <c r="I694" i="1" s="1"/>
  <c r="I532" i="1"/>
  <c r="Q806" i="1"/>
  <c r="D644" i="1"/>
  <c r="H644" i="1"/>
  <c r="E644" i="1"/>
  <c r="F644" i="1"/>
  <c r="G644" i="1"/>
  <c r="I644" i="1"/>
  <c r="J644" i="1"/>
  <c r="T690" i="1"/>
  <c r="U690" i="1" s="1"/>
  <c r="U528" i="1"/>
  <c r="H769" i="1"/>
  <c r="D769" i="1"/>
  <c r="G769" i="1"/>
  <c r="U769" i="1"/>
  <c r="J769" i="1"/>
  <c r="F769" i="1"/>
  <c r="E769" i="1"/>
  <c r="H760" i="1"/>
  <c r="D760" i="1"/>
  <c r="G760" i="1"/>
  <c r="U760" i="1"/>
  <c r="J760" i="1"/>
  <c r="F760" i="1"/>
  <c r="E760" i="1"/>
  <c r="H762" i="1"/>
  <c r="D762" i="1"/>
  <c r="G762" i="1"/>
  <c r="U762" i="1"/>
  <c r="J762" i="1"/>
  <c r="F762" i="1"/>
  <c r="E762" i="1"/>
  <c r="H764" i="1"/>
  <c r="D764" i="1"/>
  <c r="G764" i="1"/>
  <c r="U764" i="1"/>
  <c r="J764" i="1"/>
  <c r="F764" i="1"/>
  <c r="E764" i="1"/>
  <c r="H768" i="1"/>
  <c r="D768" i="1"/>
  <c r="G768" i="1"/>
  <c r="U768" i="1"/>
  <c r="J768" i="1"/>
  <c r="F768" i="1"/>
  <c r="E768" i="1"/>
  <c r="R660" i="1"/>
  <c r="H498" i="1"/>
  <c r="D498" i="1"/>
  <c r="G498" i="1"/>
  <c r="J498" i="1"/>
  <c r="I498" i="1"/>
  <c r="F498" i="1"/>
  <c r="E498" i="1"/>
  <c r="R656" i="1"/>
  <c r="H494" i="1"/>
  <c r="D494" i="1"/>
  <c r="F494" i="1"/>
  <c r="J494" i="1"/>
  <c r="E494" i="1"/>
  <c r="I494" i="1"/>
  <c r="G494" i="1"/>
  <c r="H671" i="1"/>
  <c r="J671" i="1"/>
  <c r="D671" i="1"/>
  <c r="F671" i="1"/>
  <c r="G671" i="1"/>
  <c r="E671" i="1"/>
  <c r="I670" i="1"/>
  <c r="G670" i="1"/>
  <c r="E670" i="1"/>
  <c r="H670" i="1"/>
  <c r="J670" i="1"/>
  <c r="D670" i="1"/>
  <c r="F670" i="1"/>
  <c r="I681" i="1"/>
  <c r="F681" i="1"/>
  <c r="G681" i="1"/>
  <c r="E681" i="1"/>
  <c r="H681" i="1"/>
  <c r="J681" i="1"/>
  <c r="D681" i="1"/>
  <c r="I684" i="1"/>
  <c r="J684" i="1"/>
  <c r="D684" i="1"/>
  <c r="F684" i="1"/>
  <c r="G684" i="1"/>
  <c r="E684" i="1"/>
  <c r="H684" i="1"/>
  <c r="H759" i="1"/>
  <c r="D759" i="1"/>
  <c r="G759" i="1"/>
  <c r="U759" i="1"/>
  <c r="J759" i="1"/>
  <c r="F759" i="1"/>
  <c r="E759" i="1"/>
  <c r="H763" i="1"/>
  <c r="D763" i="1"/>
  <c r="G763" i="1"/>
  <c r="U763" i="1"/>
  <c r="J763" i="1"/>
  <c r="F763" i="1"/>
  <c r="E763" i="1"/>
  <c r="I674" i="1"/>
  <c r="J674" i="1"/>
  <c r="H683" i="1"/>
  <c r="J683" i="1"/>
  <c r="D683" i="1"/>
  <c r="F683" i="1"/>
  <c r="G683" i="1"/>
  <c r="E683" i="1"/>
  <c r="U698" i="1"/>
  <c r="J698" i="1"/>
  <c r="F698" i="1"/>
  <c r="E698" i="1"/>
  <c r="G698" i="1"/>
  <c r="D698" i="1"/>
  <c r="H698" i="1"/>
  <c r="U714" i="1"/>
  <c r="J714" i="1"/>
  <c r="F714" i="1"/>
  <c r="E714" i="1"/>
  <c r="H714" i="1"/>
  <c r="D714" i="1"/>
  <c r="G714" i="1"/>
  <c r="E730" i="1"/>
  <c r="H730" i="1"/>
  <c r="D730" i="1"/>
  <c r="G730" i="1"/>
  <c r="F730" i="1"/>
  <c r="U730" i="1"/>
  <c r="J730" i="1"/>
  <c r="U710" i="1"/>
  <c r="J710" i="1"/>
  <c r="F710" i="1"/>
  <c r="E710" i="1"/>
  <c r="H710" i="1"/>
  <c r="D710" i="1"/>
  <c r="G710" i="1"/>
  <c r="U700" i="1"/>
  <c r="J700" i="1"/>
  <c r="F700" i="1"/>
  <c r="E700" i="1"/>
  <c r="G700" i="1"/>
  <c r="D700" i="1"/>
  <c r="H700" i="1"/>
  <c r="U716" i="1"/>
  <c r="J716" i="1"/>
  <c r="F716" i="1"/>
  <c r="E716" i="1"/>
  <c r="H716" i="1"/>
  <c r="D716" i="1"/>
  <c r="G716" i="1"/>
  <c r="H766" i="1"/>
  <c r="D766" i="1"/>
  <c r="G766" i="1"/>
  <c r="U766" i="1"/>
  <c r="J766" i="1"/>
  <c r="F766" i="1"/>
  <c r="E766" i="1"/>
  <c r="I661" i="1"/>
  <c r="F661" i="1"/>
  <c r="G661" i="1"/>
  <c r="E661" i="1"/>
  <c r="H661" i="1"/>
  <c r="J661" i="1"/>
  <c r="D661" i="1"/>
  <c r="I669" i="1"/>
  <c r="F669" i="1"/>
  <c r="G669" i="1"/>
  <c r="E669" i="1"/>
  <c r="H669" i="1"/>
  <c r="J669" i="1"/>
  <c r="D669" i="1"/>
  <c r="J687" i="1"/>
  <c r="D687" i="1"/>
  <c r="F687" i="1"/>
  <c r="H687" i="1"/>
  <c r="E687" i="1"/>
  <c r="G687" i="1"/>
  <c r="I686" i="1"/>
  <c r="G686" i="1"/>
  <c r="J686" i="1"/>
  <c r="D686" i="1"/>
  <c r="F686" i="1"/>
  <c r="H686" i="1"/>
  <c r="E686" i="1"/>
  <c r="U696" i="1"/>
  <c r="J696" i="1"/>
  <c r="F696" i="1"/>
  <c r="E696" i="1"/>
  <c r="G696" i="1"/>
  <c r="D696" i="1"/>
  <c r="H696" i="1"/>
  <c r="U712" i="1"/>
  <c r="J712" i="1"/>
  <c r="F712" i="1"/>
  <c r="E712" i="1"/>
  <c r="H712" i="1"/>
  <c r="D712" i="1"/>
  <c r="G712" i="1"/>
  <c r="E728" i="1"/>
  <c r="H728" i="1"/>
  <c r="D728" i="1"/>
  <c r="G728" i="1"/>
  <c r="F728" i="1"/>
  <c r="U728" i="1"/>
  <c r="J728" i="1"/>
  <c r="Q659" i="1"/>
  <c r="G497" i="1"/>
  <c r="J497" i="1"/>
  <c r="E497" i="1"/>
  <c r="F497" i="1"/>
  <c r="H497" i="1"/>
  <c r="D497" i="1"/>
  <c r="I497" i="1"/>
  <c r="I673" i="1"/>
  <c r="F673" i="1"/>
  <c r="G673" i="1"/>
  <c r="E673" i="1"/>
  <c r="H673" i="1"/>
  <c r="J673" i="1"/>
  <c r="D673" i="1"/>
  <c r="I676" i="1"/>
  <c r="J676" i="1"/>
  <c r="D676" i="1"/>
  <c r="F676" i="1"/>
  <c r="G676" i="1"/>
  <c r="E676" i="1"/>
  <c r="H676" i="1"/>
  <c r="U702" i="1"/>
  <c r="J702" i="1"/>
  <c r="F702" i="1"/>
  <c r="E702" i="1"/>
  <c r="G702" i="1"/>
  <c r="D702" i="1"/>
  <c r="H702" i="1"/>
  <c r="U718" i="1"/>
  <c r="J718" i="1"/>
  <c r="F718" i="1"/>
  <c r="E718" i="1"/>
  <c r="H718" i="1"/>
  <c r="D718" i="1"/>
  <c r="G718" i="1"/>
  <c r="I682" i="1"/>
  <c r="G682" i="1"/>
  <c r="E682" i="1"/>
  <c r="H682" i="1"/>
  <c r="J682" i="1"/>
  <c r="D682" i="1"/>
  <c r="F682" i="1"/>
  <c r="U695" i="1"/>
  <c r="J695" i="1"/>
  <c r="F695" i="1"/>
  <c r="E695" i="1"/>
  <c r="G695" i="1"/>
  <c r="D695" i="1"/>
  <c r="H695" i="1"/>
  <c r="U699" i="1"/>
  <c r="J699" i="1"/>
  <c r="F699" i="1"/>
  <c r="E699" i="1"/>
  <c r="G699" i="1"/>
  <c r="D699" i="1"/>
  <c r="H699" i="1"/>
  <c r="U703" i="1"/>
  <c r="J703" i="1"/>
  <c r="F703" i="1"/>
  <c r="E703" i="1"/>
  <c r="G703" i="1"/>
  <c r="D703" i="1"/>
  <c r="H703" i="1"/>
  <c r="U707" i="1"/>
  <c r="J707" i="1"/>
  <c r="F707" i="1"/>
  <c r="E707" i="1"/>
  <c r="H707" i="1"/>
  <c r="D707" i="1"/>
  <c r="G707" i="1"/>
  <c r="U711" i="1"/>
  <c r="J711" i="1"/>
  <c r="F711" i="1"/>
  <c r="E711" i="1"/>
  <c r="H711" i="1"/>
  <c r="D711" i="1"/>
  <c r="G711" i="1"/>
  <c r="U715" i="1"/>
  <c r="J715" i="1"/>
  <c r="F715" i="1"/>
  <c r="E715" i="1"/>
  <c r="H715" i="1"/>
  <c r="D715" i="1"/>
  <c r="G715" i="1"/>
  <c r="U719" i="1"/>
  <c r="J719" i="1"/>
  <c r="F719" i="1"/>
  <c r="E719" i="1"/>
  <c r="H719" i="1"/>
  <c r="D719" i="1"/>
  <c r="G719" i="1"/>
  <c r="E723" i="1"/>
  <c r="H723" i="1"/>
  <c r="D723" i="1"/>
  <c r="G723" i="1"/>
  <c r="F723" i="1"/>
  <c r="U723" i="1"/>
  <c r="J723" i="1"/>
  <c r="E727" i="1"/>
  <c r="H727" i="1"/>
  <c r="D727" i="1"/>
  <c r="G727" i="1"/>
  <c r="F727" i="1"/>
  <c r="U727" i="1"/>
  <c r="J727" i="1"/>
  <c r="E731" i="1"/>
  <c r="H731" i="1"/>
  <c r="D731" i="1"/>
  <c r="G731" i="1"/>
  <c r="F731" i="1"/>
  <c r="U731" i="1"/>
  <c r="J731" i="1"/>
  <c r="H765" i="1"/>
  <c r="D765" i="1"/>
  <c r="G765" i="1"/>
  <c r="U765" i="1"/>
  <c r="J765" i="1"/>
  <c r="F765" i="1"/>
  <c r="E765" i="1"/>
  <c r="E726" i="1"/>
  <c r="H726" i="1"/>
  <c r="D726" i="1"/>
  <c r="G726" i="1"/>
  <c r="F726" i="1"/>
  <c r="U726" i="1"/>
  <c r="J726" i="1"/>
  <c r="H655" i="1"/>
  <c r="J655" i="1"/>
  <c r="D655" i="1"/>
  <c r="F655" i="1"/>
  <c r="G655" i="1"/>
  <c r="E655" i="1"/>
  <c r="I672" i="1"/>
  <c r="J672" i="1"/>
  <c r="D672" i="1"/>
  <c r="F672" i="1"/>
  <c r="G672" i="1"/>
  <c r="E672" i="1"/>
  <c r="H672" i="1"/>
  <c r="H667" i="1"/>
  <c r="J667" i="1"/>
  <c r="D667" i="1"/>
  <c r="F667" i="1"/>
  <c r="G667" i="1"/>
  <c r="E667" i="1"/>
  <c r="I667" i="1"/>
  <c r="I677" i="1"/>
  <c r="F677" i="1"/>
  <c r="G677" i="1"/>
  <c r="E677" i="1"/>
  <c r="H677" i="1"/>
  <c r="J677" i="1"/>
  <c r="D677" i="1"/>
  <c r="I680" i="1"/>
  <c r="J680" i="1"/>
  <c r="D680" i="1"/>
  <c r="F680" i="1"/>
  <c r="G680" i="1"/>
  <c r="E680" i="1"/>
  <c r="H680" i="1"/>
  <c r="H675" i="1"/>
  <c r="J675" i="1"/>
  <c r="D675" i="1"/>
  <c r="F675" i="1"/>
  <c r="G675" i="1"/>
  <c r="E675" i="1"/>
  <c r="U697" i="1"/>
  <c r="J697" i="1"/>
  <c r="F697" i="1"/>
  <c r="E697" i="1"/>
  <c r="G697" i="1"/>
  <c r="D697" i="1"/>
  <c r="H697" i="1"/>
  <c r="U701" i="1"/>
  <c r="J701" i="1"/>
  <c r="F701" i="1"/>
  <c r="E701" i="1"/>
  <c r="G701" i="1"/>
  <c r="D701" i="1"/>
  <c r="H701" i="1"/>
  <c r="U705" i="1"/>
  <c r="J705" i="1"/>
  <c r="F705" i="1"/>
  <c r="E705" i="1"/>
  <c r="H705" i="1"/>
  <c r="D705" i="1"/>
  <c r="G705" i="1"/>
  <c r="U709" i="1"/>
  <c r="J709" i="1"/>
  <c r="F709" i="1"/>
  <c r="E709" i="1"/>
  <c r="H709" i="1"/>
  <c r="D709" i="1"/>
  <c r="G709" i="1"/>
  <c r="U713" i="1"/>
  <c r="J713" i="1"/>
  <c r="F713" i="1"/>
  <c r="E713" i="1"/>
  <c r="H713" i="1"/>
  <c r="D713" i="1"/>
  <c r="G713" i="1"/>
  <c r="U717" i="1"/>
  <c r="J717" i="1"/>
  <c r="F717" i="1"/>
  <c r="E717" i="1"/>
  <c r="H717" i="1"/>
  <c r="D717" i="1"/>
  <c r="G717" i="1"/>
  <c r="U721" i="1"/>
  <c r="J721" i="1"/>
  <c r="F721" i="1"/>
  <c r="E721" i="1"/>
  <c r="H721" i="1"/>
  <c r="D721" i="1"/>
  <c r="G721" i="1"/>
  <c r="E725" i="1"/>
  <c r="H725" i="1"/>
  <c r="D725" i="1"/>
  <c r="G725" i="1"/>
  <c r="F725" i="1"/>
  <c r="U725" i="1"/>
  <c r="J725" i="1"/>
  <c r="E729" i="1"/>
  <c r="H729" i="1"/>
  <c r="D729" i="1"/>
  <c r="G729" i="1"/>
  <c r="F729" i="1"/>
  <c r="U729" i="1"/>
  <c r="J729" i="1"/>
  <c r="I678" i="1"/>
  <c r="G678" i="1"/>
  <c r="E678" i="1"/>
  <c r="H678" i="1"/>
  <c r="J678" i="1"/>
  <c r="D678" i="1"/>
  <c r="F678" i="1"/>
  <c r="H767" i="1"/>
  <c r="D767" i="1"/>
  <c r="G767" i="1"/>
  <c r="U767" i="1"/>
  <c r="J767" i="1"/>
  <c r="F767" i="1"/>
  <c r="E767" i="1"/>
  <c r="U708" i="1"/>
  <c r="J708" i="1"/>
  <c r="F708" i="1"/>
  <c r="E708" i="1"/>
  <c r="H708" i="1"/>
  <c r="D708" i="1"/>
  <c r="G708" i="1"/>
  <c r="E724" i="1"/>
  <c r="H724" i="1"/>
  <c r="D724" i="1"/>
  <c r="G724" i="1"/>
  <c r="F724" i="1"/>
  <c r="U724" i="1"/>
  <c r="J724" i="1"/>
  <c r="I685" i="1"/>
  <c r="F685" i="1"/>
  <c r="E685" i="1"/>
  <c r="J685" i="1"/>
  <c r="H685" i="1"/>
  <c r="G685" i="1"/>
  <c r="D685" i="1"/>
  <c r="I688" i="1"/>
  <c r="F688" i="1"/>
  <c r="H688" i="1"/>
  <c r="E688" i="1"/>
  <c r="G688" i="1"/>
  <c r="J688" i="1"/>
  <c r="D688" i="1"/>
  <c r="I664" i="1"/>
  <c r="J664" i="1"/>
  <c r="D664" i="1"/>
  <c r="F664" i="1"/>
  <c r="G664" i="1"/>
  <c r="E664" i="1"/>
  <c r="H664" i="1"/>
  <c r="I668" i="1"/>
  <c r="J668" i="1"/>
  <c r="D668" i="1"/>
  <c r="F668" i="1"/>
  <c r="G668" i="1"/>
  <c r="E668" i="1"/>
  <c r="H668" i="1"/>
  <c r="I657" i="1"/>
  <c r="F657" i="1"/>
  <c r="G657" i="1"/>
  <c r="E657" i="1"/>
  <c r="H657" i="1"/>
  <c r="J657" i="1"/>
  <c r="D657" i="1"/>
  <c r="I665" i="1"/>
  <c r="F665" i="1"/>
  <c r="G665" i="1"/>
  <c r="E665" i="1"/>
  <c r="H665" i="1"/>
  <c r="J665" i="1"/>
  <c r="D665" i="1"/>
  <c r="G658" i="1"/>
  <c r="E658" i="1"/>
  <c r="H658" i="1"/>
  <c r="J658" i="1"/>
  <c r="D658" i="1"/>
  <c r="F658" i="1"/>
  <c r="H663" i="1"/>
  <c r="J663" i="1"/>
  <c r="D663" i="1"/>
  <c r="F663" i="1"/>
  <c r="G663" i="1"/>
  <c r="E663" i="1"/>
  <c r="T694" i="1"/>
  <c r="G532" i="1"/>
  <c r="J532" i="1"/>
  <c r="F532" i="1"/>
  <c r="U532" i="1"/>
  <c r="H532" i="1"/>
  <c r="D532" i="1"/>
  <c r="E532" i="1"/>
  <c r="H679" i="1"/>
  <c r="J679" i="1"/>
  <c r="D679" i="1"/>
  <c r="F679" i="1"/>
  <c r="G679" i="1"/>
  <c r="E679" i="1"/>
  <c r="I689" i="1"/>
  <c r="E689" i="1"/>
  <c r="G689" i="1"/>
  <c r="J689" i="1"/>
  <c r="D689" i="1"/>
  <c r="F689" i="1"/>
  <c r="H689" i="1"/>
  <c r="I692" i="1"/>
  <c r="F692" i="1"/>
  <c r="H692" i="1"/>
  <c r="E692" i="1"/>
  <c r="G692" i="1"/>
  <c r="J692" i="1"/>
  <c r="D692" i="1"/>
  <c r="U706" i="1"/>
  <c r="J706" i="1"/>
  <c r="F706" i="1"/>
  <c r="E706" i="1"/>
  <c r="H706" i="1"/>
  <c r="D706" i="1"/>
  <c r="G706" i="1"/>
  <c r="J722" i="1"/>
  <c r="F722" i="1"/>
  <c r="E722" i="1"/>
  <c r="H722" i="1"/>
  <c r="D722" i="1"/>
  <c r="U722" i="1"/>
  <c r="G722" i="1"/>
  <c r="I690" i="1"/>
  <c r="G690" i="1"/>
  <c r="J690" i="1"/>
  <c r="D690" i="1"/>
  <c r="F690" i="1"/>
  <c r="H690" i="1"/>
  <c r="E690" i="1"/>
  <c r="J691" i="1"/>
  <c r="D691" i="1"/>
  <c r="F691" i="1"/>
  <c r="H691" i="1"/>
  <c r="E691" i="1"/>
  <c r="G691" i="1"/>
  <c r="U704" i="1"/>
  <c r="J704" i="1"/>
  <c r="F704" i="1"/>
  <c r="E704" i="1"/>
  <c r="H704" i="1"/>
  <c r="G704" i="1"/>
  <c r="D704" i="1"/>
  <c r="U720" i="1"/>
  <c r="J720" i="1"/>
  <c r="F720" i="1"/>
  <c r="E720" i="1"/>
  <c r="H720" i="1"/>
  <c r="D720" i="1"/>
  <c r="G720" i="1"/>
  <c r="H761" i="1"/>
  <c r="D761" i="1"/>
  <c r="G761" i="1"/>
  <c r="U761" i="1"/>
  <c r="J761" i="1"/>
  <c r="F761" i="1"/>
  <c r="E761" i="1"/>
  <c r="H674" i="1" l="1"/>
  <c r="U800" i="1"/>
  <c r="J800" i="1"/>
  <c r="F800" i="1"/>
  <c r="G800" i="1"/>
  <c r="E800" i="1"/>
  <c r="H800" i="1"/>
  <c r="D800" i="1"/>
  <c r="E674" i="1"/>
  <c r="G674" i="1"/>
  <c r="H806" i="1"/>
  <c r="D806" i="1"/>
  <c r="E806" i="1"/>
  <c r="I806" i="1"/>
  <c r="J806" i="1"/>
  <c r="F806" i="1"/>
  <c r="G806" i="1"/>
  <c r="I799" i="1"/>
  <c r="J799" i="1"/>
  <c r="F799" i="1"/>
  <c r="G799" i="1"/>
  <c r="E799" i="1"/>
  <c r="H799" i="1"/>
  <c r="D799" i="1"/>
  <c r="D798" i="1"/>
  <c r="J798" i="1"/>
  <c r="F798" i="1"/>
  <c r="G798" i="1"/>
  <c r="H798" i="1"/>
  <c r="E798" i="1"/>
  <c r="F674" i="1"/>
  <c r="F802" i="1"/>
  <c r="G802" i="1"/>
  <c r="E802" i="1"/>
  <c r="H802" i="1"/>
  <c r="J802" i="1"/>
  <c r="D802" i="1"/>
  <c r="I805" i="1"/>
  <c r="F805" i="1"/>
  <c r="J805" i="1"/>
  <c r="G805" i="1"/>
  <c r="E805" i="1"/>
  <c r="H805" i="1"/>
  <c r="D805" i="1"/>
  <c r="Q610" i="1"/>
  <c r="I448" i="1"/>
  <c r="G448" i="1"/>
  <c r="E448" i="1"/>
  <c r="J448" i="1"/>
  <c r="F448" i="1"/>
  <c r="H448" i="1"/>
  <c r="D448" i="1"/>
  <c r="H666" i="1"/>
  <c r="D666" i="1"/>
  <c r="G666" i="1"/>
  <c r="U666" i="1"/>
  <c r="J666" i="1"/>
  <c r="F666" i="1"/>
  <c r="E666" i="1"/>
  <c r="Q571" i="1"/>
  <c r="I409" i="1"/>
  <c r="G409" i="1"/>
  <c r="E409" i="1"/>
  <c r="D409" i="1"/>
  <c r="F409" i="1"/>
  <c r="J409" i="1"/>
  <c r="H409" i="1"/>
  <c r="J808" i="1"/>
  <c r="F808" i="1"/>
  <c r="G808" i="1"/>
  <c r="E808" i="1"/>
  <c r="H808" i="1"/>
  <c r="D808" i="1"/>
  <c r="H803" i="1"/>
  <c r="D803" i="1"/>
  <c r="U803" i="1"/>
  <c r="J803" i="1"/>
  <c r="F803" i="1"/>
  <c r="G803" i="1"/>
  <c r="E803" i="1"/>
  <c r="D674" i="1"/>
  <c r="J804" i="1"/>
  <c r="I804" i="1"/>
  <c r="F804" i="1"/>
  <c r="G804" i="1"/>
  <c r="D804" i="1"/>
  <c r="E804" i="1"/>
  <c r="H804" i="1"/>
  <c r="U694" i="1"/>
  <c r="J694" i="1"/>
  <c r="F694" i="1"/>
  <c r="E694" i="1"/>
  <c r="G694" i="1"/>
  <c r="D694" i="1"/>
  <c r="H694" i="1"/>
  <c r="I660" i="1"/>
  <c r="J660" i="1"/>
  <c r="D660" i="1"/>
  <c r="F660" i="1"/>
  <c r="G660" i="1"/>
  <c r="E660" i="1"/>
  <c r="H660" i="1"/>
  <c r="H659" i="1"/>
  <c r="J659" i="1"/>
  <c r="D659" i="1"/>
  <c r="F659" i="1"/>
  <c r="G659" i="1"/>
  <c r="E659" i="1"/>
  <c r="I659" i="1"/>
  <c r="I656" i="1"/>
  <c r="J656" i="1"/>
  <c r="D656" i="1"/>
  <c r="F656" i="1"/>
  <c r="G656" i="1"/>
  <c r="E656" i="1"/>
  <c r="H656" i="1"/>
  <c r="Q772" i="1" l="1"/>
  <c r="I610" i="1"/>
  <c r="H610" i="1"/>
  <c r="J610" i="1"/>
  <c r="D610" i="1"/>
  <c r="G610" i="1"/>
  <c r="F610" i="1"/>
  <c r="E610" i="1"/>
  <c r="Q733" i="1"/>
  <c r="D571" i="1"/>
  <c r="I571" i="1"/>
  <c r="G571" i="1"/>
  <c r="J571" i="1"/>
  <c r="F571" i="1"/>
  <c r="H571" i="1"/>
  <c r="E571" i="1"/>
  <c r="F733" i="1" l="1"/>
  <c r="J733" i="1"/>
  <c r="G733" i="1"/>
  <c r="E733" i="1"/>
  <c r="H733" i="1"/>
  <c r="I733" i="1"/>
  <c r="D733" i="1"/>
  <c r="I772" i="1"/>
  <c r="F772" i="1"/>
  <c r="G772" i="1"/>
  <c r="D772" i="1"/>
  <c r="H772" i="1"/>
  <c r="J772" i="1"/>
  <c r="E772" i="1"/>
</calcChain>
</file>

<file path=xl/sharedStrings.xml><?xml version="1.0" encoding="utf-8"?>
<sst xmlns="http://schemas.openxmlformats.org/spreadsheetml/2006/main" count="1824" uniqueCount="110">
  <si>
    <t>Losses</t>
  </si>
  <si>
    <t>n=</t>
  </si>
  <si>
    <t>Power [kW]</t>
  </si>
  <si>
    <t>Poles</t>
  </si>
  <si>
    <t>T=</t>
  </si>
  <si>
    <t>IE2</t>
  </si>
  <si>
    <t>IE1</t>
  </si>
  <si>
    <t>Losses increased</t>
  </si>
  <si>
    <t>%</t>
  </si>
  <si>
    <t>cL1</t>
  </si>
  <si>
    <t>cL2</t>
  </si>
  <si>
    <t>cL3</t>
  </si>
  <si>
    <t>cL4</t>
  </si>
  <si>
    <t>cL5</t>
  </si>
  <si>
    <t>cL6</t>
  </si>
  <si>
    <t>cL7</t>
  </si>
  <si>
    <t>PL1</t>
  </si>
  <si>
    <t>PL2</t>
  </si>
  <si>
    <t>PL3</t>
  </si>
  <si>
    <t>PL4</t>
  </si>
  <si>
    <t>PL5</t>
  </si>
  <si>
    <t>PL6</t>
  </si>
  <si>
    <t>PL7</t>
  </si>
  <si>
    <t>Eff / %</t>
  </si>
  <si>
    <t>IE3</t>
  </si>
  <si>
    <t>IE4</t>
  </si>
  <si>
    <t>34-30-2</t>
  </si>
  <si>
    <t>Nominal</t>
  </si>
  <si>
    <t>Reference</t>
  </si>
  <si>
    <t>All data is based on the tables in IEC 61800-9-2, Annex D.4</t>
  </si>
  <si>
    <t>34-30-1</t>
  </si>
  <si>
    <t>75% Load</t>
  </si>
  <si>
    <t>Estimation</t>
  </si>
  <si>
    <t>Motor</t>
  </si>
  <si>
    <t>rated power</t>
  </si>
  <si>
    <t>kW</t>
  </si>
  <si>
    <t>CDM</t>
  </si>
  <si>
    <t>kVA</t>
  </si>
  <si>
    <t>All data is based on the tables in IEC 61800-9-2, chapter 6.2, table 18 and Annex A table A.1</t>
  </si>
  <si>
    <t>Class</t>
  </si>
  <si>
    <t>Speed</t>
  </si>
  <si>
    <t>f  / Hz</t>
  </si>
  <si>
    <t>Power / kW</t>
  </si>
  <si>
    <t>Losses and Efficiency Interpolation</t>
  </si>
  <si>
    <t>Frequency</t>
  </si>
  <si>
    <t>Hz</t>
  </si>
  <si>
    <t>Rated Power</t>
  </si>
  <si>
    <t>(0,12, 0,18, 0,25, ..., 900, 1000)</t>
  </si>
  <si>
    <t>(2, 4, 6, 8)</t>
  </si>
  <si>
    <t>Eff. Class</t>
  </si>
  <si>
    <t>(IE1, IE2, IE3, IE4)</t>
  </si>
  <si>
    <t>Actual Power</t>
  </si>
  <si>
    <t>(0 up to rated power)</t>
  </si>
  <si>
    <t>Nominal Eff.</t>
  </si>
  <si>
    <t>75% Eff.</t>
  </si>
  <si>
    <t>Actual Eff.</t>
  </si>
  <si>
    <t>from tables</t>
  </si>
  <si>
    <t>vl</t>
  </si>
  <si>
    <t>vo</t>
  </si>
  <si>
    <t>(50)</t>
  </si>
  <si>
    <t>Rated Speed</t>
  </si>
  <si>
    <t>/min</t>
  </si>
  <si>
    <t>(750, 1000, 1500, 3000)</t>
  </si>
  <si>
    <t>Rated Torque</t>
  </si>
  <si>
    <t>Nm</t>
  </si>
  <si>
    <t>Actual Torque</t>
  </si>
  <si>
    <t>(0 up to rated torque)</t>
  </si>
  <si>
    <t>Actual Speed</t>
  </si>
  <si>
    <t>(0 up to rated speed)</t>
  </si>
  <si>
    <t>Please enter data into the green fields only!</t>
  </si>
  <si>
    <t>see IEC 60034-2-3, Chapter 7.3</t>
  </si>
  <si>
    <t>n</t>
  </si>
  <si>
    <t>T</t>
  </si>
  <si>
    <t>Interpolated relative losses at actual power and speed</t>
  </si>
  <si>
    <t>relative speed (0 ... 1)</t>
  </si>
  <si>
    <t>relative torque (0 ... 1)</t>
  </si>
  <si>
    <t>Motor alone</t>
  </si>
  <si>
    <t>(IE1, IE2, IE3) - IE2 and IE3 non-normative!</t>
  </si>
  <si>
    <t>(0;25)</t>
  </si>
  <si>
    <t>(0;50)</t>
  </si>
  <si>
    <t>(0;100)</t>
  </si>
  <si>
    <t>(50;25)</t>
  </si>
  <si>
    <t>(50;50)</t>
  </si>
  <si>
    <t>(50;100)</t>
  </si>
  <si>
    <t>(90;50)</t>
  </si>
  <si>
    <t>(90;100)</t>
  </si>
  <si>
    <t>relative torque producing current (0 ... 1)</t>
  </si>
  <si>
    <t>Segment</t>
  </si>
  <si>
    <t>see IEC 61800-9-2, Chapter E.2.1, Figure E.1</t>
  </si>
  <si>
    <t>interpolated relative losses in segment 1</t>
  </si>
  <si>
    <t>interpolated relative losses in segment 2</t>
  </si>
  <si>
    <t>interpolated relative losses in segment 3</t>
  </si>
  <si>
    <t>interpolated relative losses in segment 4</t>
  </si>
  <si>
    <t>interpolated losses at actual current and speed</t>
  </si>
  <si>
    <t>see IEC 61800-9-2, Chapter E.2.3.1</t>
  </si>
  <si>
    <t>relative frequency (0 ... 1)</t>
  </si>
  <si>
    <t>Total Efficiency of Power Drive System</t>
  </si>
  <si>
    <t>Interpolated motor efficiency at actual power</t>
  </si>
  <si>
    <t>IE5</t>
  </si>
  <si>
    <t>VFD alone</t>
  </si>
  <si>
    <t>PDS = Motor + VFD</t>
  </si>
  <si>
    <t>f</t>
  </si>
  <si>
    <t>iq</t>
  </si>
  <si>
    <t>pL</t>
  </si>
  <si>
    <t>Power Drive Systems (Motor + VFD)</t>
  </si>
  <si>
    <t>Induction Motor Direct-on-Line (DOL)</t>
  </si>
  <si>
    <t>Error in Tables of 61800-9-2 has been corrected</t>
  </si>
  <si>
    <t>(c) 2020 IEC TC2 WG31</t>
  </si>
  <si>
    <t>Version 1.1, 2020-04-22</t>
  </si>
  <si>
    <t>see IEC 60034-31, Chapter 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</si>
</sst>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00000"/>
    <numFmt numFmtId="166" formatCode="0.0"/>
    <numFmt numFmtId="167" formatCode="0.0000"/>
    <numFmt numFmtId="168" formatCode="0.0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0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65" fontId="0" fillId="0" borderId="0" xfId="0" applyNumberFormat="1"/>
    <xf numFmtId="165" fontId="0" fillId="2" borderId="0" xfId="0" applyNumberFormat="1" applyFill="1"/>
    <xf numFmtId="0" fontId="3" fillId="0" borderId="0" xfId="0" applyFont="1"/>
    <xf numFmtId="166" fontId="0" fillId="0" borderId="0" xfId="0" applyNumberFormat="1"/>
    <xf numFmtId="166" fontId="0" fillId="2" borderId="0" xfId="0" applyNumberFormat="1" applyFill="1"/>
    <xf numFmtId="2" fontId="0" fillId="0" borderId="0" xfId="1" applyNumberFormat="1" applyFont="1"/>
    <xf numFmtId="2" fontId="0" fillId="0" borderId="0" xfId="2" applyNumberFormat="1" applyFont="1"/>
    <xf numFmtId="0" fontId="6" fillId="0" borderId="0" xfId="0" applyFont="1" applyAlignment="1">
      <alignment horizontal="right"/>
    </xf>
    <xf numFmtId="166" fontId="0" fillId="0" borderId="0" xfId="2" applyNumberFormat="1" applyFont="1"/>
    <xf numFmtId="0" fontId="7" fillId="0" borderId="0" xfId="0" applyFont="1"/>
    <xf numFmtId="166" fontId="0" fillId="0" borderId="0" xfId="0" applyNumberFormat="1" applyFill="1"/>
    <xf numFmtId="167" fontId="0" fillId="0" borderId="0" xfId="0" applyNumberFormat="1"/>
    <xf numFmtId="168" fontId="0" fillId="0" borderId="0" xfId="0" applyNumberFormat="1"/>
    <xf numFmtId="167" fontId="0" fillId="0" borderId="0" xfId="0" applyNumberFormat="1" applyAlignment="1">
      <alignment horizontal="right"/>
    </xf>
    <xf numFmtId="167" fontId="8" fillId="0" borderId="0" xfId="0" applyNumberFormat="1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Protection="1"/>
    <xf numFmtId="0" fontId="0" fillId="0" borderId="0" xfId="0" applyAlignment="1" applyProtection="1">
      <alignment horizontal="right"/>
    </xf>
    <xf numFmtId="166" fontId="0" fillId="0" borderId="0" xfId="0" applyNumberFormat="1" applyProtection="1"/>
    <xf numFmtId="167" fontId="0" fillId="5" borderId="0" xfId="0" applyNumberFormat="1" applyFill="1" applyProtection="1"/>
    <xf numFmtId="0" fontId="0" fillId="0" borderId="0" xfId="0" applyAlignment="1" applyProtection="1">
      <alignment horizontal="left"/>
    </xf>
    <xf numFmtId="2" fontId="0" fillId="0" borderId="0" xfId="0" applyNumberFormat="1" applyProtection="1"/>
    <xf numFmtId="167" fontId="0" fillId="0" borderId="0" xfId="0" applyNumberFormat="1" applyProtection="1"/>
    <xf numFmtId="166" fontId="2" fillId="5" borderId="0" xfId="0" applyNumberFormat="1" applyFont="1" applyFill="1" applyProtection="1"/>
    <xf numFmtId="0" fontId="2" fillId="3" borderId="0" xfId="0" applyFont="1" applyFill="1" applyProtection="1"/>
    <xf numFmtId="0" fontId="0" fillId="3" borderId="0" xfId="0" applyFill="1" applyProtection="1"/>
    <xf numFmtId="165" fontId="0" fillId="5" borderId="0" xfId="0" applyNumberFormat="1" applyFill="1" applyProtection="1"/>
    <xf numFmtId="168" fontId="0" fillId="0" borderId="0" xfId="0" applyNumberFormat="1" applyProtection="1"/>
    <xf numFmtId="167" fontId="0" fillId="5" borderId="0" xfId="0" applyNumberFormat="1" applyFont="1" applyFill="1" applyProtection="1"/>
    <xf numFmtId="2" fontId="0" fillId="5" borderId="0" xfId="0" applyNumberFormat="1" applyFill="1" applyProtection="1"/>
    <xf numFmtId="0" fontId="0" fillId="0" borderId="0" xfId="0" quotePrefix="1" applyProtection="1"/>
    <xf numFmtId="166" fontId="0" fillId="5" borderId="0" xfId="0" applyNumberFormat="1" applyFill="1" applyProtection="1"/>
    <xf numFmtId="0" fontId="9" fillId="0" borderId="0" xfId="0" applyFont="1" applyProtection="1"/>
    <xf numFmtId="0" fontId="2" fillId="4" borderId="0" xfId="0" applyFont="1" applyFill="1" applyProtection="1"/>
    <xf numFmtId="0" fontId="0" fillId="4" borderId="0" xfId="0" applyFill="1" applyProtection="1"/>
    <xf numFmtId="0" fontId="2" fillId="4" borderId="0" xfId="0" applyFont="1" applyFill="1" applyProtection="1">
      <protection locked="0"/>
    </xf>
    <xf numFmtId="0" fontId="2" fillId="4" borderId="0" xfId="0" applyFont="1" applyFill="1" applyAlignment="1" applyProtection="1">
      <alignment horizontal="right"/>
      <protection locked="0"/>
    </xf>
    <xf numFmtId="0" fontId="2" fillId="6" borderId="0" xfId="0" applyFont="1" applyFill="1" applyProtection="1">
      <protection locked="0"/>
    </xf>
  </cellXfs>
  <cellStyles count="203"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Komma" xfId="1" builtinId="3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Prozent" xfId="2" builtinId="5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tabSelected="1" topLeftCell="A47" zoomScale="130" zoomScaleNormal="130" workbookViewId="0">
      <selection activeCell="B29" sqref="B29"/>
    </sheetView>
  </sheetViews>
  <sheetFormatPr baseColWidth="10" defaultRowHeight="16" x14ac:dyDescent="0.2"/>
  <cols>
    <col min="1" max="1" width="14" customWidth="1"/>
  </cols>
  <sheetData>
    <row r="1" spans="1:8" ht="24" x14ac:dyDescent="0.3">
      <c r="A1" s="38" t="s">
        <v>43</v>
      </c>
      <c r="B1" s="22"/>
      <c r="C1" s="22"/>
      <c r="D1" s="22"/>
      <c r="E1" s="22"/>
      <c r="F1" s="22"/>
      <c r="G1" s="22"/>
      <c r="H1" s="22"/>
    </row>
    <row r="2" spans="1:8" x14ac:dyDescent="0.2">
      <c r="A2" s="22" t="s">
        <v>107</v>
      </c>
      <c r="B2" s="22"/>
      <c r="C2" s="22"/>
      <c r="D2" s="22"/>
      <c r="E2" s="22"/>
      <c r="F2" s="22"/>
      <c r="G2" s="22"/>
      <c r="H2" s="22"/>
    </row>
    <row r="3" spans="1:8" x14ac:dyDescent="0.2">
      <c r="A3" s="22" t="s">
        <v>108</v>
      </c>
      <c r="B3" s="22"/>
      <c r="C3" s="22"/>
      <c r="D3" s="22"/>
      <c r="E3" s="22"/>
      <c r="F3" s="22"/>
      <c r="G3" s="22"/>
      <c r="H3" s="22"/>
    </row>
    <row r="4" spans="1:8" x14ac:dyDescent="0.2">
      <c r="A4" s="22"/>
      <c r="B4" s="22"/>
      <c r="C4" s="22"/>
      <c r="D4" s="22"/>
      <c r="E4" s="22"/>
      <c r="F4" s="22"/>
      <c r="G4" s="22"/>
      <c r="H4" s="22"/>
    </row>
    <row r="5" spans="1:8" x14ac:dyDescent="0.2">
      <c r="A5" s="39" t="s">
        <v>69</v>
      </c>
      <c r="B5" s="40"/>
      <c r="C5" s="40"/>
      <c r="D5" s="40"/>
      <c r="E5" s="22"/>
      <c r="F5" s="22"/>
      <c r="G5" s="22"/>
      <c r="H5" s="22"/>
    </row>
    <row r="6" spans="1:8" x14ac:dyDescent="0.2">
      <c r="A6" s="22"/>
      <c r="B6" s="22"/>
      <c r="C6" s="22"/>
      <c r="D6" s="22"/>
      <c r="E6" s="22"/>
      <c r="F6" s="22"/>
      <c r="G6" s="22"/>
      <c r="H6" s="22"/>
    </row>
    <row r="7" spans="1:8" x14ac:dyDescent="0.2">
      <c r="A7" s="30" t="s">
        <v>105</v>
      </c>
      <c r="B7" s="31"/>
      <c r="C7" s="31"/>
      <c r="D7" s="31"/>
      <c r="E7" s="31"/>
      <c r="F7" s="31"/>
      <c r="G7" s="31"/>
      <c r="H7" s="22"/>
    </row>
    <row r="8" spans="1:8" x14ac:dyDescent="0.2">
      <c r="A8" s="22"/>
      <c r="B8" s="22"/>
      <c r="C8" s="22"/>
      <c r="D8" s="22"/>
      <c r="E8" s="22"/>
      <c r="F8" s="22"/>
      <c r="G8" s="22"/>
      <c r="H8" s="22"/>
    </row>
    <row r="9" spans="1:8" x14ac:dyDescent="0.2">
      <c r="A9" s="23" t="s">
        <v>46</v>
      </c>
      <c r="B9" s="41">
        <v>2.2000000000000002</v>
      </c>
      <c r="C9" s="22" t="s">
        <v>35</v>
      </c>
      <c r="D9" s="22" t="s">
        <v>47</v>
      </c>
      <c r="E9" s="22"/>
      <c r="F9" s="22"/>
      <c r="G9" s="22"/>
      <c r="H9" s="22"/>
    </row>
    <row r="10" spans="1:8" x14ac:dyDescent="0.2">
      <c r="A10" s="23" t="s">
        <v>44</v>
      </c>
      <c r="B10" s="41">
        <v>50</v>
      </c>
      <c r="C10" s="22" t="s">
        <v>45</v>
      </c>
      <c r="D10" s="36" t="s">
        <v>59</v>
      </c>
      <c r="E10" s="22"/>
      <c r="F10" s="22"/>
      <c r="G10" s="22"/>
      <c r="H10" s="22"/>
    </row>
    <row r="11" spans="1:8" x14ac:dyDescent="0.2">
      <c r="A11" s="23" t="s">
        <v>3</v>
      </c>
      <c r="B11" s="41">
        <v>8</v>
      </c>
      <c r="C11" s="22"/>
      <c r="D11" s="22" t="s">
        <v>48</v>
      </c>
      <c r="E11" s="22"/>
      <c r="F11" s="22"/>
      <c r="G11" s="22"/>
      <c r="H11" s="22"/>
    </row>
    <row r="12" spans="1:8" x14ac:dyDescent="0.2">
      <c r="A12" s="23" t="s">
        <v>49</v>
      </c>
      <c r="B12" s="42" t="s">
        <v>5</v>
      </c>
      <c r="C12" s="22"/>
      <c r="D12" s="22" t="s">
        <v>50</v>
      </c>
      <c r="E12" s="22"/>
      <c r="F12" s="22"/>
      <c r="G12" s="22"/>
      <c r="H12" s="22"/>
    </row>
    <row r="13" spans="1:8" x14ac:dyDescent="0.2">
      <c r="A13" s="22"/>
      <c r="B13" s="22"/>
      <c r="C13" s="22"/>
      <c r="D13" s="22"/>
      <c r="E13" s="22"/>
      <c r="F13" s="22"/>
      <c r="G13" s="22"/>
      <c r="H13" s="22"/>
    </row>
    <row r="14" spans="1:8" x14ac:dyDescent="0.2">
      <c r="A14" s="23" t="s">
        <v>51</v>
      </c>
      <c r="B14" s="41">
        <v>0.7</v>
      </c>
      <c r="C14" s="22" t="s">
        <v>35</v>
      </c>
      <c r="D14" s="22" t="s">
        <v>52</v>
      </c>
      <c r="E14" s="22"/>
      <c r="F14" s="22"/>
      <c r="G14" s="22"/>
      <c r="H14" s="22"/>
    </row>
    <row r="15" spans="1:8" x14ac:dyDescent="0.2">
      <c r="A15" s="22"/>
      <c r="B15" s="22"/>
      <c r="C15" s="22"/>
      <c r="D15" s="22"/>
      <c r="E15" s="22"/>
      <c r="F15" s="22"/>
      <c r="G15" s="22"/>
      <c r="H15" s="22"/>
    </row>
    <row r="16" spans="1:8" x14ac:dyDescent="0.2">
      <c r="A16" s="23" t="s">
        <v>53</v>
      </c>
      <c r="B16" s="37">
        <f t="array" ref="B16">VLOOKUP(B9,IF('Motor DOL'!B5:B999=B10,IF('Motor DOL'!C5:C999=B11,IF('Motor DOL'!D5:D999=B12,'Motor DOL'!A5:F999,""),""),""),5)</f>
        <v>77.599999999999994</v>
      </c>
      <c r="C16" s="22" t="s">
        <v>8</v>
      </c>
      <c r="D16" s="22" t="s">
        <v>56</v>
      </c>
      <c r="E16" s="22"/>
      <c r="F16" s="22"/>
      <c r="G16" s="22"/>
      <c r="H16" s="22"/>
    </row>
    <row r="17" spans="1:8" x14ac:dyDescent="0.2">
      <c r="A17" s="23" t="s">
        <v>54</v>
      </c>
      <c r="B17" s="37">
        <f t="array" ref="B17">VLOOKUP(B9,IF('Motor DOL'!B5:B999=B10,IF('Motor DOL'!C5:C999=B11,IF('Motor DOL'!D5:D999=B12,'Motor DOL'!A5:F999,""),""),""),6)</f>
        <v>77.599999999999994</v>
      </c>
      <c r="C17" s="22" t="s">
        <v>8</v>
      </c>
      <c r="D17" s="22" t="s">
        <v>56</v>
      </c>
      <c r="E17" s="22"/>
      <c r="F17" s="22"/>
      <c r="G17" s="22"/>
      <c r="H17" s="22"/>
    </row>
    <row r="18" spans="1:8" x14ac:dyDescent="0.2">
      <c r="A18" s="22"/>
      <c r="B18" s="22"/>
      <c r="C18" s="22"/>
      <c r="D18" s="22"/>
      <c r="E18" s="22"/>
      <c r="F18" s="22"/>
      <c r="G18" s="22"/>
      <c r="H18" s="22"/>
    </row>
    <row r="19" spans="1:8" x14ac:dyDescent="0.2">
      <c r="A19" s="23" t="s">
        <v>57</v>
      </c>
      <c r="B19" s="28">
        <f>((100/B16-1)-0.75*(100/B17-1))/0.4375</f>
        <v>0.16494845360824748</v>
      </c>
      <c r="C19" s="22"/>
      <c r="D19" s="22"/>
      <c r="E19" s="22"/>
      <c r="F19" s="22"/>
      <c r="G19" s="22"/>
      <c r="H19" s="22"/>
    </row>
    <row r="20" spans="1:8" x14ac:dyDescent="0.2">
      <c r="A20" s="23" t="s">
        <v>58</v>
      </c>
      <c r="B20" s="28">
        <f>((100/B16-1)-B19)</f>
        <v>0.1237113402061856</v>
      </c>
      <c r="C20" s="22"/>
      <c r="D20" s="22"/>
      <c r="E20" s="22"/>
      <c r="F20" s="22"/>
      <c r="G20" s="22"/>
      <c r="H20" s="22"/>
    </row>
    <row r="21" spans="1:8" x14ac:dyDescent="0.2">
      <c r="A21" s="23" t="s">
        <v>55</v>
      </c>
      <c r="B21" s="29">
        <f>100/(1+B20/(B14/B9)+B19*(B14/B9))</f>
        <v>69.382257315373892</v>
      </c>
      <c r="C21" s="22" t="s">
        <v>8</v>
      </c>
      <c r="D21" s="22" t="s">
        <v>97</v>
      </c>
      <c r="E21" s="22"/>
      <c r="F21" s="22"/>
      <c r="G21" s="22"/>
      <c r="H21" s="22"/>
    </row>
    <row r="22" spans="1:8" x14ac:dyDescent="0.2">
      <c r="A22" s="22"/>
      <c r="B22" s="22"/>
      <c r="C22" s="22"/>
      <c r="D22" s="22" t="s">
        <v>109</v>
      </c>
      <c r="E22" s="22"/>
      <c r="F22" s="22"/>
      <c r="G22" s="22"/>
      <c r="H22" s="22"/>
    </row>
    <row r="23" spans="1:8" x14ac:dyDescent="0.2">
      <c r="A23" s="22"/>
      <c r="B23" s="22"/>
      <c r="C23" s="22"/>
      <c r="D23" s="22"/>
      <c r="E23" s="22"/>
      <c r="F23" s="22"/>
      <c r="G23" s="22"/>
      <c r="H23" s="22"/>
    </row>
    <row r="24" spans="1:8" x14ac:dyDescent="0.2">
      <c r="A24" s="22"/>
      <c r="B24" s="22"/>
      <c r="C24" s="22"/>
      <c r="D24" s="22"/>
      <c r="E24" s="22"/>
      <c r="F24" s="22"/>
      <c r="G24" s="22"/>
      <c r="H24" s="22"/>
    </row>
    <row r="25" spans="1:8" x14ac:dyDescent="0.2">
      <c r="A25" s="30" t="s">
        <v>104</v>
      </c>
      <c r="B25" s="31"/>
      <c r="C25" s="31"/>
      <c r="D25" s="31"/>
      <c r="E25" s="31"/>
      <c r="F25" s="31"/>
      <c r="G25" s="31"/>
      <c r="H25" s="22"/>
    </row>
    <row r="26" spans="1:8" x14ac:dyDescent="0.2">
      <c r="A26" s="22"/>
      <c r="B26" s="22"/>
      <c r="C26" s="22"/>
      <c r="D26" s="22"/>
      <c r="E26" s="22"/>
      <c r="F26" s="22"/>
      <c r="G26" s="22"/>
      <c r="H26" s="22"/>
    </row>
    <row r="27" spans="1:8" x14ac:dyDescent="0.2">
      <c r="A27" s="30" t="s">
        <v>76</v>
      </c>
      <c r="B27" s="22"/>
      <c r="C27" s="22"/>
      <c r="D27" s="22"/>
      <c r="E27" s="22"/>
      <c r="F27" s="22"/>
      <c r="G27" s="22"/>
      <c r="H27" s="22"/>
    </row>
    <row r="28" spans="1:8" x14ac:dyDescent="0.2">
      <c r="A28" s="22"/>
      <c r="B28" s="22"/>
      <c r="C28" s="22"/>
      <c r="D28" s="22"/>
      <c r="E28" s="22"/>
      <c r="F28" s="22"/>
      <c r="G28" s="22"/>
      <c r="H28" s="22"/>
    </row>
    <row r="29" spans="1:8" x14ac:dyDescent="0.2">
      <c r="A29" s="23" t="s">
        <v>46</v>
      </c>
      <c r="B29" s="41">
        <v>1.1000000000000001</v>
      </c>
      <c r="C29" s="22" t="s">
        <v>35</v>
      </c>
      <c r="D29" s="22" t="s">
        <v>47</v>
      </c>
      <c r="E29" s="22"/>
      <c r="F29" s="22"/>
      <c r="G29" s="22"/>
      <c r="H29" s="22"/>
    </row>
    <row r="30" spans="1:8" x14ac:dyDescent="0.2">
      <c r="A30" s="23" t="s">
        <v>49</v>
      </c>
      <c r="B30" s="42" t="s">
        <v>5</v>
      </c>
      <c r="C30" s="22"/>
      <c r="D30" s="22" t="s">
        <v>50</v>
      </c>
      <c r="E30" s="22"/>
      <c r="F30" s="22"/>
      <c r="G30" s="22"/>
      <c r="H30" s="22"/>
    </row>
    <row r="31" spans="1:8" x14ac:dyDescent="0.2">
      <c r="A31" s="23" t="s">
        <v>60</v>
      </c>
      <c r="B31" s="41">
        <v>1500</v>
      </c>
      <c r="C31" s="22" t="s">
        <v>61</v>
      </c>
      <c r="D31" s="36" t="s">
        <v>62</v>
      </c>
      <c r="E31" s="22"/>
      <c r="F31" s="22"/>
      <c r="G31" s="22"/>
      <c r="H31" s="22"/>
    </row>
    <row r="32" spans="1:8" x14ac:dyDescent="0.2">
      <c r="A32" s="23" t="s">
        <v>63</v>
      </c>
      <c r="B32" s="35">
        <f>B29*9550/B31</f>
        <v>7.003333333333333</v>
      </c>
      <c r="C32" s="22" t="s">
        <v>64</v>
      </c>
      <c r="D32" s="22"/>
      <c r="E32" s="22"/>
      <c r="F32" s="22"/>
      <c r="G32" s="22"/>
      <c r="H32" s="22"/>
    </row>
    <row r="33" spans="1:8" x14ac:dyDescent="0.2">
      <c r="A33" s="22"/>
      <c r="B33" s="22"/>
      <c r="C33" s="22"/>
      <c r="D33" s="22"/>
      <c r="E33" s="22"/>
      <c r="F33" s="22"/>
      <c r="G33" s="22"/>
      <c r="H33" s="22"/>
    </row>
    <row r="34" spans="1:8" x14ac:dyDescent="0.2">
      <c r="A34" s="23" t="s">
        <v>67</v>
      </c>
      <c r="B34" s="43">
        <v>1400</v>
      </c>
      <c r="C34" s="22" t="s">
        <v>61</v>
      </c>
      <c r="D34" s="26" t="s">
        <v>68</v>
      </c>
      <c r="E34" s="24"/>
      <c r="F34" s="22"/>
      <c r="G34" s="22"/>
      <c r="H34" s="22"/>
    </row>
    <row r="35" spans="1:8" x14ac:dyDescent="0.2">
      <c r="A35" s="23" t="s">
        <v>65</v>
      </c>
      <c r="B35" s="41">
        <v>4.8</v>
      </c>
      <c r="C35" s="22" t="s">
        <v>64</v>
      </c>
      <c r="D35" s="22" t="s">
        <v>66</v>
      </c>
      <c r="E35" s="22"/>
      <c r="F35" s="22"/>
      <c r="G35" s="22"/>
      <c r="H35" s="22"/>
    </row>
    <row r="36" spans="1:8" x14ac:dyDescent="0.2">
      <c r="A36" s="22"/>
      <c r="B36" s="22"/>
      <c r="C36" s="22"/>
      <c r="D36" s="23"/>
      <c r="E36" s="24"/>
      <c r="F36" s="24"/>
      <c r="G36" s="22"/>
      <c r="H36" s="22"/>
    </row>
    <row r="37" spans="1:8" x14ac:dyDescent="0.2">
      <c r="A37" s="23" t="s">
        <v>9</v>
      </c>
      <c r="B37" s="32">
        <f t="array" ref="B37">VLOOKUP(B29,IF('Motor on VFD'!B7:B999=B30,IF('Motor on VFD'!C5:C999=B31,'Motor on VFD'!A5:J999,""),""),4)</f>
        <v>6.9172482381330364E-2</v>
      </c>
      <c r="C37" s="22"/>
      <c r="D37" s="26" t="s">
        <v>56</v>
      </c>
      <c r="E37" s="24"/>
      <c r="F37" s="24"/>
      <c r="G37" s="22"/>
      <c r="H37" s="22"/>
    </row>
    <row r="38" spans="1:8" x14ac:dyDescent="0.2">
      <c r="A38" s="23" t="s">
        <v>10</v>
      </c>
      <c r="B38" s="32">
        <f t="array" ref="B38">VLOOKUP(B29,IF('Motor on VFD'!B7:B999=B30,IF('Motor on VFD'!C5:C999=B31,'Motor on VFD'!A5:J999,""),""),5)</f>
        <v>3.8244123315388734E-2</v>
      </c>
      <c r="C38" s="22"/>
      <c r="D38" s="26" t="s">
        <v>56</v>
      </c>
      <c r="E38" s="24"/>
      <c r="F38" s="24"/>
      <c r="G38" s="22"/>
      <c r="H38" s="22"/>
    </row>
    <row r="39" spans="1:8" x14ac:dyDescent="0.2">
      <c r="A39" s="23" t="s">
        <v>11</v>
      </c>
      <c r="B39" s="32">
        <f t="array" ref="B39">VLOOKUP(B29,IF('Motor on VFD'!B7:B999=B30,IF('Motor on VFD'!C5:C999=B31,'Motor on VFD'!A5:J999,""),""),6)</f>
        <v>2.7239660363184332E-2</v>
      </c>
      <c r="C39" s="22"/>
      <c r="D39" s="26" t="s">
        <v>56</v>
      </c>
      <c r="E39" s="24"/>
      <c r="F39" s="24"/>
      <c r="G39" s="22"/>
      <c r="H39" s="22"/>
    </row>
    <row r="40" spans="1:8" x14ac:dyDescent="0.2">
      <c r="A40" s="23" t="s">
        <v>12</v>
      </c>
      <c r="B40" s="32">
        <f t="array" ref="B40">VLOOKUP(B29,IF('Motor on VFD'!B7:B999=B30,IF('Motor on VFD'!C5:C999=B31,'Motor on VFD'!A5:J999,""),""),7)</f>
        <v>8.7186359986797589E-4</v>
      </c>
      <c r="C40" s="22"/>
      <c r="D40" s="26" t="s">
        <v>56</v>
      </c>
      <c r="E40" s="24"/>
      <c r="F40" s="24"/>
      <c r="G40" s="22"/>
      <c r="H40" s="22"/>
    </row>
    <row r="41" spans="1:8" x14ac:dyDescent="0.2">
      <c r="A41" s="23" t="s">
        <v>13</v>
      </c>
      <c r="B41" s="32">
        <f t="array" ref="B41">VLOOKUP(B29,IF('Motor on VFD'!B7:B999=B30,IF('Motor on VFD'!C5:C999=B31,'Motor on VFD'!A5:J999,""),""),8)</f>
        <v>1.3174887770549292E-3</v>
      </c>
      <c r="C41" s="22"/>
      <c r="D41" s="26" t="s">
        <v>56</v>
      </c>
      <c r="E41" s="24"/>
      <c r="F41" s="24"/>
      <c r="G41" s="22"/>
      <c r="H41" s="22"/>
    </row>
    <row r="42" spans="1:8" x14ac:dyDescent="0.2">
      <c r="A42" s="23" t="s">
        <v>14</v>
      </c>
      <c r="B42" s="32">
        <f t="array" ref="B42">VLOOKUP(B29,IF('Motor on VFD'!B7:B999=B30,IF('Motor on VFD'!C5:C999=B31,'Motor on VFD'!A5:J999,""),""),9)</f>
        <v>-1.6190987304492501E-2</v>
      </c>
      <c r="C42" s="22"/>
      <c r="D42" s="26" t="s">
        <v>56</v>
      </c>
      <c r="E42" s="24"/>
      <c r="F42" s="24"/>
      <c r="G42" s="22"/>
      <c r="H42" s="22"/>
    </row>
    <row r="43" spans="1:8" x14ac:dyDescent="0.2">
      <c r="A43" s="23" t="s">
        <v>15</v>
      </c>
      <c r="B43" s="32">
        <f t="array" ref="B43">VLOOKUP(B29,IF('Motor on VFD'!B7:B999=B30,IF('Motor on VFD'!C5:C999=B31,'Motor on VFD'!A5:J999,""),""),10)</f>
        <v>0.14076520424538125</v>
      </c>
      <c r="C43" s="22"/>
      <c r="D43" s="26" t="s">
        <v>56</v>
      </c>
      <c r="E43" s="24"/>
      <c r="F43" s="24"/>
      <c r="G43" s="22"/>
      <c r="H43" s="22"/>
    </row>
    <row r="44" spans="1:8" x14ac:dyDescent="0.2">
      <c r="A44" s="22"/>
      <c r="B44" s="22"/>
      <c r="C44" s="22"/>
      <c r="D44" s="23"/>
      <c r="E44" s="24"/>
      <c r="F44" s="24"/>
      <c r="G44" s="22"/>
      <c r="H44" s="22"/>
    </row>
    <row r="45" spans="1:8" x14ac:dyDescent="0.2">
      <c r="A45" s="23" t="s">
        <v>71</v>
      </c>
      <c r="B45" s="27">
        <f>B34/B31</f>
        <v>0.93333333333333335</v>
      </c>
      <c r="C45" s="22"/>
      <c r="D45" s="26" t="s">
        <v>74</v>
      </c>
      <c r="E45" s="24"/>
      <c r="F45" s="24"/>
      <c r="G45" s="33"/>
      <c r="H45" s="22"/>
    </row>
    <row r="46" spans="1:8" x14ac:dyDescent="0.2">
      <c r="A46" s="23" t="s">
        <v>72</v>
      </c>
      <c r="B46" s="27">
        <f>B35/B32</f>
        <v>0.68538791051880055</v>
      </c>
      <c r="C46" s="22"/>
      <c r="D46" s="26" t="s">
        <v>75</v>
      </c>
      <c r="E46" s="24"/>
      <c r="F46" s="24"/>
      <c r="G46" s="22"/>
      <c r="H46" s="22"/>
    </row>
    <row r="47" spans="1:8" x14ac:dyDescent="0.2">
      <c r="A47" s="23" t="s">
        <v>103</v>
      </c>
      <c r="B47" s="34">
        <f>B37+B38*B45+B39*B45^2+B40*B45*B46^2+B41*B45^2*B46^2+B42*B46+B43*B46^2</f>
        <v>0.18454543261136358</v>
      </c>
      <c r="C47" s="22"/>
      <c r="D47" s="26" t="s">
        <v>73</v>
      </c>
      <c r="E47" s="24"/>
      <c r="F47" s="24"/>
      <c r="G47" s="22"/>
      <c r="H47" s="22"/>
    </row>
    <row r="48" spans="1:8" x14ac:dyDescent="0.2">
      <c r="A48" s="22"/>
      <c r="B48" s="22"/>
      <c r="C48" s="22"/>
      <c r="D48" s="22" t="s">
        <v>70</v>
      </c>
      <c r="E48" s="24"/>
      <c r="F48" s="24"/>
      <c r="G48" s="22"/>
      <c r="H48" s="22"/>
    </row>
    <row r="49" spans="1:8" x14ac:dyDescent="0.2">
      <c r="A49" s="23" t="s">
        <v>55</v>
      </c>
      <c r="B49" s="29">
        <f>B45*B46/(B45*B46+B47)*100</f>
        <v>77.610253085962626</v>
      </c>
      <c r="C49" s="22" t="s">
        <v>8</v>
      </c>
      <c r="D49" s="22"/>
      <c r="E49" s="24"/>
      <c r="F49" s="24"/>
      <c r="G49" s="22"/>
      <c r="H49" s="22"/>
    </row>
    <row r="50" spans="1:8" x14ac:dyDescent="0.2">
      <c r="A50" s="22"/>
      <c r="B50" s="22"/>
      <c r="C50" s="22"/>
      <c r="D50" s="22"/>
      <c r="E50" s="24"/>
      <c r="F50" s="24"/>
      <c r="G50" s="22"/>
      <c r="H50" s="22"/>
    </row>
    <row r="51" spans="1:8" x14ac:dyDescent="0.2">
      <c r="A51" s="22"/>
      <c r="B51" s="22"/>
      <c r="C51" s="22"/>
      <c r="D51" s="23"/>
      <c r="E51" s="24"/>
      <c r="F51" s="24"/>
      <c r="G51" s="22"/>
      <c r="H51" s="22"/>
    </row>
    <row r="52" spans="1:8" x14ac:dyDescent="0.2">
      <c r="A52" s="30" t="s">
        <v>99</v>
      </c>
      <c r="B52" s="31"/>
      <c r="C52" s="22"/>
      <c r="D52" s="23"/>
      <c r="E52" s="24"/>
      <c r="F52" s="24"/>
      <c r="G52" s="22"/>
      <c r="H52" s="22"/>
    </row>
    <row r="53" spans="1:8" x14ac:dyDescent="0.2">
      <c r="A53" s="22"/>
      <c r="B53" s="22"/>
      <c r="C53" s="22"/>
      <c r="D53" s="23"/>
      <c r="E53" s="24"/>
      <c r="F53" s="24"/>
      <c r="G53" s="22"/>
      <c r="H53" s="22"/>
    </row>
    <row r="54" spans="1:8" x14ac:dyDescent="0.2">
      <c r="A54" s="23" t="s">
        <v>46</v>
      </c>
      <c r="B54" s="43">
        <v>1.5</v>
      </c>
      <c r="C54" s="22" t="s">
        <v>35</v>
      </c>
      <c r="D54" s="26" t="s">
        <v>47</v>
      </c>
      <c r="E54" s="24"/>
      <c r="F54" s="24"/>
      <c r="G54" s="22"/>
      <c r="H54" s="22"/>
    </row>
    <row r="55" spans="1:8" x14ac:dyDescent="0.2">
      <c r="A55" s="23" t="s">
        <v>49</v>
      </c>
      <c r="B55" s="42" t="s">
        <v>5</v>
      </c>
      <c r="C55" s="22"/>
      <c r="D55" s="22" t="s">
        <v>77</v>
      </c>
      <c r="E55" s="24"/>
      <c r="F55" s="24"/>
      <c r="G55" s="22"/>
      <c r="H55" s="22"/>
    </row>
    <row r="56" spans="1:8" x14ac:dyDescent="0.2">
      <c r="A56" s="22"/>
      <c r="B56" s="22"/>
      <c r="C56" s="22"/>
      <c r="D56" s="23"/>
      <c r="E56" s="24"/>
      <c r="F56" s="24"/>
      <c r="G56" s="22"/>
      <c r="H56" s="22"/>
    </row>
    <row r="57" spans="1:8" x14ac:dyDescent="0.2">
      <c r="A57" s="23" t="s">
        <v>78</v>
      </c>
      <c r="B57" s="25">
        <f t="array" ref="B57">VLOOKUP(B54,IF(VFD!C7:C999=B55,VFD!A7:L999,""),5)</f>
        <v>4.1700000000000001E-2</v>
      </c>
      <c r="C57" s="22"/>
      <c r="D57" s="26" t="s">
        <v>56</v>
      </c>
      <c r="E57" s="24"/>
      <c r="F57" s="24"/>
      <c r="G57" s="22"/>
      <c r="H57" s="22"/>
    </row>
    <row r="58" spans="1:8" x14ac:dyDescent="0.2">
      <c r="A58" s="23" t="s">
        <v>79</v>
      </c>
      <c r="B58" s="25">
        <f t="array" ref="B58">VLOOKUP(B54,IF(VFD!C7:C999=B55,VFD!A7:L999,""),6)</f>
        <v>4.3725E-2</v>
      </c>
      <c r="C58" s="22"/>
      <c r="D58" s="26" t="s">
        <v>56</v>
      </c>
      <c r="E58" s="24"/>
      <c r="F58" s="24"/>
      <c r="G58" s="22"/>
      <c r="H58" s="22"/>
    </row>
    <row r="59" spans="1:8" x14ac:dyDescent="0.2">
      <c r="A59" s="23" t="s">
        <v>80</v>
      </c>
      <c r="B59" s="25">
        <f t="array" ref="B59">VLOOKUP(B54,IF(VFD!C7:C999=B55,VFD!A7:L999,""),7)</f>
        <v>4.8899999999999999E-2</v>
      </c>
      <c r="C59" s="22"/>
      <c r="D59" s="26" t="s">
        <v>56</v>
      </c>
      <c r="E59" s="24"/>
      <c r="F59" s="24"/>
      <c r="G59" s="22"/>
      <c r="H59" s="22"/>
    </row>
    <row r="60" spans="1:8" x14ac:dyDescent="0.2">
      <c r="A60" s="23" t="s">
        <v>81</v>
      </c>
      <c r="B60" s="25">
        <f t="array" ref="B60">VLOOKUP(B54,IF(VFD!C7:C999=B55,VFD!A7:L999,""),8)</f>
        <v>4.2224999999999999E-2</v>
      </c>
      <c r="C60" s="22"/>
      <c r="D60" s="26" t="s">
        <v>56</v>
      </c>
      <c r="E60" s="24"/>
      <c r="F60" s="24"/>
      <c r="G60" s="22"/>
      <c r="H60" s="22"/>
    </row>
    <row r="61" spans="1:8" x14ac:dyDescent="0.2">
      <c r="A61" s="23" t="s">
        <v>82</v>
      </c>
      <c r="B61" s="25">
        <f t="array" ref="B61">VLOOKUP(B54,IF(VFD!C7:C999=B55,VFD!A7:L999,""),9)</f>
        <v>4.5225000000000001E-2</v>
      </c>
      <c r="C61" s="22"/>
      <c r="D61" s="26" t="s">
        <v>56</v>
      </c>
      <c r="E61" s="24"/>
      <c r="F61" s="24"/>
      <c r="G61" s="22"/>
      <c r="H61" s="22"/>
    </row>
    <row r="62" spans="1:8" x14ac:dyDescent="0.2">
      <c r="A62" s="23" t="s">
        <v>83</v>
      </c>
      <c r="B62" s="25">
        <f t="array" ref="B62">VLOOKUP(B54,IF(VFD!C7:C999=B55,VFD!A7:L999,""),10)</f>
        <v>5.3249999999999992E-2</v>
      </c>
      <c r="C62" s="22"/>
      <c r="D62" s="26" t="s">
        <v>56</v>
      </c>
      <c r="E62" s="24"/>
      <c r="F62" s="24"/>
      <c r="G62" s="22"/>
      <c r="H62" s="22"/>
    </row>
    <row r="63" spans="1:8" x14ac:dyDescent="0.2">
      <c r="A63" s="23" t="s">
        <v>84</v>
      </c>
      <c r="B63" s="25">
        <f t="array" ref="B63">VLOOKUP(B54,IF(VFD!C7:C999=B55,VFD!A7:L999,""),11)</f>
        <v>4.7849999999999997E-2</v>
      </c>
      <c r="C63" s="22"/>
      <c r="D63" s="26" t="s">
        <v>56</v>
      </c>
      <c r="E63" s="24"/>
      <c r="F63" s="24"/>
      <c r="G63" s="22"/>
      <c r="H63" s="22"/>
    </row>
    <row r="64" spans="1:8" x14ac:dyDescent="0.2">
      <c r="A64" s="23" t="s">
        <v>85</v>
      </c>
      <c r="B64" s="25">
        <f t="array" ref="B64">VLOOKUP(B54,IF(VFD!C7:C999=B55,VFD!A7:L999,""),12)</f>
        <v>6.1575000000000005E-2</v>
      </c>
      <c r="C64" s="22"/>
      <c r="D64" s="26" t="s">
        <v>56</v>
      </c>
      <c r="E64" s="24"/>
      <c r="F64" s="24"/>
      <c r="G64" s="22"/>
      <c r="H64" s="22"/>
    </row>
    <row r="65" spans="1:8" x14ac:dyDescent="0.2">
      <c r="A65" s="22"/>
      <c r="B65" s="22"/>
      <c r="C65" s="22"/>
      <c r="D65" s="23"/>
      <c r="E65" s="24"/>
      <c r="F65" s="24"/>
      <c r="G65" s="22"/>
      <c r="H65" s="22"/>
    </row>
    <row r="66" spans="1:8" x14ac:dyDescent="0.2">
      <c r="A66" s="23" t="s">
        <v>101</v>
      </c>
      <c r="B66" s="27">
        <f>B45</f>
        <v>0.93333333333333335</v>
      </c>
      <c r="C66" s="22"/>
      <c r="D66" s="26" t="s">
        <v>95</v>
      </c>
      <c r="E66" s="24"/>
      <c r="F66" s="24"/>
      <c r="G66" s="22"/>
      <c r="H66" s="27"/>
    </row>
    <row r="67" spans="1:8" x14ac:dyDescent="0.2">
      <c r="A67" s="23" t="s">
        <v>102</v>
      </c>
      <c r="B67" s="27">
        <f>B46*B29/B54</f>
        <v>0.50261780104712039</v>
      </c>
      <c r="C67" s="22"/>
      <c r="D67" s="26" t="s">
        <v>86</v>
      </c>
      <c r="E67" s="24"/>
      <c r="F67" s="24"/>
      <c r="G67" s="22"/>
      <c r="H67" s="22"/>
    </row>
    <row r="68" spans="1:8" x14ac:dyDescent="0.2">
      <c r="A68" s="23" t="s">
        <v>16</v>
      </c>
      <c r="B68" s="28">
        <f>B58+(B61-B58)/0.5*B66+((B59+(B62-B59)/0.5*B66)/0.5-(B58+(B61-B58)/0.5*B66)/0.5)*(B67-0.5)</f>
        <v>4.6579947643979061E-2</v>
      </c>
      <c r="C68" s="22"/>
      <c r="D68" s="26" t="s">
        <v>89</v>
      </c>
      <c r="E68" s="24"/>
      <c r="F68" s="24"/>
      <c r="G68" s="22"/>
      <c r="H68" s="22"/>
    </row>
    <row r="69" spans="1:8" x14ac:dyDescent="0.2">
      <c r="A69" s="23" t="s">
        <v>17</v>
      </c>
      <c r="B69" s="28">
        <f>B61+(B63-B61)/0.4*(B66-0.5)+((B62+(B64-B62)/0.4*(B66-0.5))/0.5-(B61+(B63-B61)/0.4*(B66-0.5))/0.5)*(B67-0.5)</f>
        <v>4.814309554973821E-2</v>
      </c>
      <c r="C69" s="22"/>
      <c r="D69" s="26" t="s">
        <v>90</v>
      </c>
      <c r="E69" s="24"/>
      <c r="F69" s="24"/>
      <c r="G69" s="22"/>
      <c r="H69" s="22"/>
    </row>
    <row r="70" spans="1:8" x14ac:dyDescent="0.2">
      <c r="A70" s="23" t="s">
        <v>18</v>
      </c>
      <c r="B70" s="28">
        <f>B57+(B60-B57)/0.5*B66+((B58+(B61-B58)/0.5*B66)/0.25-(B57+(B60-B57)/0.5*B66)/0.25)*(B67-0.25)</f>
        <v>4.6565261780104714E-2</v>
      </c>
      <c r="C70" s="22"/>
      <c r="D70" s="26" t="s">
        <v>91</v>
      </c>
      <c r="E70" s="24"/>
      <c r="F70" s="24"/>
      <c r="G70" s="22"/>
      <c r="H70" s="22"/>
    </row>
    <row r="71" spans="1:8" x14ac:dyDescent="0.2">
      <c r="A71" s="23" t="s">
        <v>19</v>
      </c>
      <c r="B71" s="28">
        <f>B57+(B60-B57)/0.5*B66+((B61+(B63-B61)/0.4*(B66-0.5))/0.25-(B57+(B60-B57)/0.5*B66)/0.25)*(B67-0.25)</f>
        <v>4.8125176701570675E-2</v>
      </c>
      <c r="C71" s="22"/>
      <c r="D71" s="26" t="s">
        <v>92</v>
      </c>
      <c r="E71" s="22"/>
      <c r="F71" s="22"/>
      <c r="G71" s="22"/>
      <c r="H71" s="22"/>
    </row>
    <row r="72" spans="1:8" x14ac:dyDescent="0.2">
      <c r="A72" s="22"/>
      <c r="B72" s="22"/>
      <c r="C72" s="22"/>
      <c r="D72" s="26" t="s">
        <v>94</v>
      </c>
      <c r="E72" s="22"/>
      <c r="F72" s="22"/>
      <c r="G72" s="22"/>
      <c r="H72" s="22"/>
    </row>
    <row r="73" spans="1:8" x14ac:dyDescent="0.2">
      <c r="A73" s="23" t="s">
        <v>87</v>
      </c>
      <c r="B73" s="22">
        <f>IF(B66&lt;=0.5,IF(B67&lt;=0.5,3,1),IF(B67&lt;=0.5,4,2))</f>
        <v>2</v>
      </c>
      <c r="C73" s="22"/>
      <c r="D73" s="26" t="s">
        <v>88</v>
      </c>
      <c r="E73" s="24"/>
      <c r="F73" s="24"/>
      <c r="G73" s="22"/>
      <c r="H73" s="22"/>
    </row>
    <row r="74" spans="1:8" x14ac:dyDescent="0.2">
      <c r="A74" s="23" t="s">
        <v>103</v>
      </c>
      <c r="B74" s="25">
        <f>IF(B73=1,B68,IF(B73=2,B69,IF(B73=3,B70,B71)))</f>
        <v>4.814309554973821E-2</v>
      </c>
      <c r="C74" s="22"/>
      <c r="D74" s="26" t="s">
        <v>93</v>
      </c>
      <c r="E74" s="22"/>
      <c r="F74" s="22"/>
      <c r="G74" s="22"/>
      <c r="H74" s="22"/>
    </row>
    <row r="75" spans="1:8" x14ac:dyDescent="0.2">
      <c r="A75" s="22"/>
      <c r="B75" s="22"/>
      <c r="C75" s="22"/>
      <c r="D75" s="22"/>
      <c r="E75" s="22"/>
      <c r="F75" s="22"/>
      <c r="G75" s="22"/>
      <c r="H75" s="22"/>
    </row>
    <row r="76" spans="1:8" x14ac:dyDescent="0.2">
      <c r="A76" s="23" t="s">
        <v>55</v>
      </c>
      <c r="B76" s="29">
        <f>B66*B67/(B66*B67+B74)*100</f>
        <v>90.692544745124295</v>
      </c>
      <c r="C76" s="22" t="s">
        <v>8</v>
      </c>
      <c r="D76" s="22"/>
      <c r="E76" s="22"/>
      <c r="F76" s="22"/>
      <c r="G76" s="22"/>
      <c r="H76" s="22"/>
    </row>
    <row r="77" spans="1:8" x14ac:dyDescent="0.2">
      <c r="A77" s="22"/>
      <c r="B77" s="22"/>
      <c r="C77" s="22"/>
      <c r="D77" s="22"/>
      <c r="E77" s="22"/>
      <c r="F77" s="22"/>
      <c r="G77" s="22"/>
      <c r="H77" s="22"/>
    </row>
    <row r="78" spans="1:8" x14ac:dyDescent="0.2">
      <c r="A78" s="30" t="s">
        <v>100</v>
      </c>
      <c r="B78" s="31"/>
      <c r="C78" s="22"/>
      <c r="D78" s="22"/>
      <c r="E78" s="22"/>
      <c r="F78" s="22"/>
      <c r="G78" s="22"/>
      <c r="H78" s="22"/>
    </row>
    <row r="79" spans="1:8" x14ac:dyDescent="0.2">
      <c r="A79" s="22"/>
      <c r="B79" s="22"/>
      <c r="C79" s="22"/>
      <c r="D79" s="22"/>
      <c r="E79" s="22"/>
      <c r="F79" s="22"/>
      <c r="G79" s="22"/>
      <c r="H79" s="22"/>
    </row>
    <row r="80" spans="1:8" x14ac:dyDescent="0.2">
      <c r="A80" s="23" t="s">
        <v>55</v>
      </c>
      <c r="B80" s="29">
        <f>B49*B76/100</f>
        <v>70.386713506790869</v>
      </c>
      <c r="C80" s="22" t="s">
        <v>8</v>
      </c>
      <c r="D80" s="22" t="s">
        <v>96</v>
      </c>
      <c r="E80" s="22"/>
      <c r="F80" s="22"/>
      <c r="G80" s="22"/>
      <c r="H80" s="22"/>
    </row>
    <row r="81" spans="1:8" x14ac:dyDescent="0.2">
      <c r="A81" s="22"/>
      <c r="B81" s="22"/>
      <c r="C81" s="22"/>
      <c r="D81" s="22"/>
      <c r="E81" s="22"/>
      <c r="F81" s="22"/>
      <c r="G81" s="22"/>
      <c r="H81" s="22"/>
    </row>
    <row r="82" spans="1:8" x14ac:dyDescent="0.2">
      <c r="A82" s="22"/>
      <c r="B82" s="22"/>
      <c r="C82" s="22"/>
      <c r="D82" s="22"/>
      <c r="E82" s="22"/>
      <c r="F82" s="22"/>
      <c r="G82" s="22"/>
      <c r="H82" s="22"/>
    </row>
    <row r="83" spans="1:8" x14ac:dyDescent="0.2">
      <c r="A83" s="22"/>
      <c r="B83" s="22"/>
      <c r="C83" s="22"/>
      <c r="D83" s="22"/>
      <c r="E83" s="22"/>
      <c r="F83" s="22"/>
      <c r="G83" s="22"/>
      <c r="H83" s="22"/>
    </row>
    <row r="84" spans="1:8" x14ac:dyDescent="0.2">
      <c r="A84" s="22"/>
      <c r="B84" s="22"/>
      <c r="C84" s="22"/>
      <c r="D84" s="22"/>
      <c r="E84" s="22"/>
      <c r="F84" s="22"/>
      <c r="G84" s="22"/>
      <c r="H84" s="22"/>
    </row>
  </sheetData>
  <sheetProtection sheet="1" objects="1" scenarios="1" selectLockedCells="1"/>
  <pageMargins left="0.7" right="0.7" top="0.75" bottom="0.75" header="0.3" footer="0.3"/>
  <ignoredErrors>
    <ignoredError sqref="D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5"/>
  <sheetViews>
    <sheetView workbookViewId="0">
      <selection activeCell="F83" sqref="F83"/>
    </sheetView>
  </sheetViews>
  <sheetFormatPr baseColWidth="10" defaultRowHeight="16" x14ac:dyDescent="0.2"/>
  <cols>
    <col min="4" max="4" width="10.83203125" style="2"/>
  </cols>
  <sheetData>
    <row r="1" spans="1:6" ht="26" x14ac:dyDescent="0.3">
      <c r="A1" s="7" t="s">
        <v>5</v>
      </c>
      <c r="B1" s="7"/>
    </row>
    <row r="2" spans="1:6" x14ac:dyDescent="0.2">
      <c r="E2" s="3" t="s">
        <v>30</v>
      </c>
      <c r="F2" s="2" t="s">
        <v>32</v>
      </c>
    </row>
    <row r="3" spans="1:6" x14ac:dyDescent="0.2">
      <c r="A3" s="1"/>
      <c r="B3" s="1"/>
      <c r="E3" s="3" t="s">
        <v>27</v>
      </c>
      <c r="F3" s="3" t="s">
        <v>31</v>
      </c>
    </row>
    <row r="4" spans="1:6" x14ac:dyDescent="0.2">
      <c r="A4" s="3" t="s">
        <v>42</v>
      </c>
      <c r="B4" s="3" t="s">
        <v>41</v>
      </c>
      <c r="C4" s="3" t="s">
        <v>3</v>
      </c>
      <c r="D4" s="3" t="s">
        <v>39</v>
      </c>
      <c r="E4" s="3" t="s">
        <v>8</v>
      </c>
      <c r="F4" s="3" t="s">
        <v>8</v>
      </c>
    </row>
    <row r="5" spans="1:6" x14ac:dyDescent="0.2">
      <c r="A5">
        <v>0.12</v>
      </c>
      <c r="B5">
        <v>50</v>
      </c>
      <c r="C5">
        <v>4</v>
      </c>
      <c r="D5" s="2" t="s">
        <v>5</v>
      </c>
      <c r="E5" s="8">
        <v>59.1</v>
      </c>
      <c r="F5" s="8">
        <f>E5-1</f>
        <v>58.1</v>
      </c>
    </row>
    <row r="6" spans="1:6" x14ac:dyDescent="0.2">
      <c r="A6">
        <v>0.18</v>
      </c>
      <c r="B6">
        <v>50</v>
      </c>
      <c r="C6">
        <v>4</v>
      </c>
      <c r="D6" s="2" t="s">
        <v>5</v>
      </c>
      <c r="E6" s="8">
        <v>64.7</v>
      </c>
      <c r="F6" s="8">
        <f>E6</f>
        <v>64.7</v>
      </c>
    </row>
    <row r="7" spans="1:6" x14ac:dyDescent="0.2">
      <c r="A7">
        <v>0.25</v>
      </c>
      <c r="B7">
        <v>50</v>
      </c>
      <c r="C7">
        <v>4</v>
      </c>
      <c r="D7" s="2" t="s">
        <v>5</v>
      </c>
      <c r="E7" s="8">
        <v>68.5</v>
      </c>
      <c r="F7" s="8">
        <f t="shared" ref="F7:F12" si="0">E7</f>
        <v>68.5</v>
      </c>
    </row>
    <row r="8" spans="1:6" x14ac:dyDescent="0.2">
      <c r="A8">
        <v>0.37</v>
      </c>
      <c r="B8">
        <v>50</v>
      </c>
      <c r="C8">
        <v>4</v>
      </c>
      <c r="D8" s="2" t="s">
        <v>5</v>
      </c>
      <c r="E8" s="8">
        <v>72.7</v>
      </c>
      <c r="F8" s="8">
        <f t="shared" si="0"/>
        <v>72.7</v>
      </c>
    </row>
    <row r="9" spans="1:6" x14ac:dyDescent="0.2">
      <c r="A9">
        <v>0.55000000000000004</v>
      </c>
      <c r="B9">
        <v>50</v>
      </c>
      <c r="C9">
        <v>4</v>
      </c>
      <c r="D9" s="2" t="s">
        <v>5</v>
      </c>
      <c r="E9" s="8">
        <v>77.099999999999994</v>
      </c>
      <c r="F9" s="8">
        <f t="shared" si="0"/>
        <v>77.099999999999994</v>
      </c>
    </row>
    <row r="10" spans="1:6" x14ac:dyDescent="0.2">
      <c r="A10">
        <v>0.75</v>
      </c>
      <c r="B10">
        <v>50</v>
      </c>
      <c r="C10">
        <v>4</v>
      </c>
      <c r="D10" s="2" t="s">
        <v>5</v>
      </c>
      <c r="E10" s="8">
        <v>79.599999999999994</v>
      </c>
      <c r="F10" s="8">
        <f t="shared" si="0"/>
        <v>79.599999999999994</v>
      </c>
    </row>
    <row r="11" spans="1:6" x14ac:dyDescent="0.2">
      <c r="A11">
        <v>1.1000000000000001</v>
      </c>
      <c r="B11">
        <v>50</v>
      </c>
      <c r="C11">
        <v>4</v>
      </c>
      <c r="D11" s="2" t="s">
        <v>5</v>
      </c>
      <c r="E11" s="8">
        <v>81.400000000000006</v>
      </c>
      <c r="F11" s="8">
        <f t="shared" si="0"/>
        <v>81.400000000000006</v>
      </c>
    </row>
    <row r="12" spans="1:6" x14ac:dyDescent="0.2">
      <c r="A12">
        <v>1.5</v>
      </c>
      <c r="B12">
        <v>50</v>
      </c>
      <c r="C12">
        <v>4</v>
      </c>
      <c r="D12" s="2" t="s">
        <v>5</v>
      </c>
      <c r="E12" s="8">
        <v>82.8</v>
      </c>
      <c r="F12" s="8">
        <f t="shared" si="0"/>
        <v>82.8</v>
      </c>
    </row>
    <row r="13" spans="1:6" x14ac:dyDescent="0.2">
      <c r="A13">
        <v>2.2000000000000002</v>
      </c>
      <c r="B13">
        <v>50</v>
      </c>
      <c r="C13">
        <v>4</v>
      </c>
      <c r="D13" s="2" t="s">
        <v>5</v>
      </c>
      <c r="E13" s="8">
        <v>84.3</v>
      </c>
      <c r="F13" s="8">
        <f>E13+0.5</f>
        <v>84.8</v>
      </c>
    </row>
    <row r="14" spans="1:6" x14ac:dyDescent="0.2">
      <c r="A14">
        <v>3</v>
      </c>
      <c r="B14">
        <v>50</v>
      </c>
      <c r="C14">
        <v>4</v>
      </c>
      <c r="D14" s="2" t="s">
        <v>5</v>
      </c>
      <c r="E14" s="8">
        <v>85.5</v>
      </c>
      <c r="F14" s="8">
        <f t="shared" ref="F14:F19" si="1">E14+0.5</f>
        <v>86</v>
      </c>
    </row>
    <row r="15" spans="1:6" x14ac:dyDescent="0.2">
      <c r="A15">
        <v>4</v>
      </c>
      <c r="B15">
        <v>50</v>
      </c>
      <c r="C15">
        <v>4</v>
      </c>
      <c r="D15" s="2" t="s">
        <v>5</v>
      </c>
      <c r="E15" s="8">
        <v>86.6</v>
      </c>
      <c r="F15" s="8">
        <f t="shared" si="1"/>
        <v>87.1</v>
      </c>
    </row>
    <row r="16" spans="1:6" x14ac:dyDescent="0.2">
      <c r="A16">
        <v>5.5</v>
      </c>
      <c r="B16">
        <v>50</v>
      </c>
      <c r="C16">
        <v>4</v>
      </c>
      <c r="D16" s="2" t="s">
        <v>5</v>
      </c>
      <c r="E16" s="8">
        <v>87.7</v>
      </c>
      <c r="F16" s="8">
        <f t="shared" si="1"/>
        <v>88.2</v>
      </c>
    </row>
    <row r="17" spans="1:6" x14ac:dyDescent="0.2">
      <c r="A17">
        <v>7.5</v>
      </c>
      <c r="B17">
        <v>50</v>
      </c>
      <c r="C17">
        <v>4</v>
      </c>
      <c r="D17" s="2" t="s">
        <v>5</v>
      </c>
      <c r="E17" s="8">
        <v>88.7</v>
      </c>
      <c r="F17" s="8">
        <f t="shared" si="1"/>
        <v>89.2</v>
      </c>
    </row>
    <row r="18" spans="1:6" x14ac:dyDescent="0.2">
      <c r="A18">
        <v>11</v>
      </c>
      <c r="B18">
        <v>50</v>
      </c>
      <c r="C18">
        <v>4</v>
      </c>
      <c r="D18" s="2" t="s">
        <v>5</v>
      </c>
      <c r="E18" s="8">
        <v>89.8</v>
      </c>
      <c r="F18" s="8">
        <f t="shared" si="1"/>
        <v>90.3</v>
      </c>
    </row>
    <row r="19" spans="1:6" x14ac:dyDescent="0.2">
      <c r="A19">
        <v>15</v>
      </c>
      <c r="B19">
        <v>50</v>
      </c>
      <c r="C19">
        <v>4</v>
      </c>
      <c r="D19" s="2" t="s">
        <v>5</v>
      </c>
      <c r="E19" s="8">
        <v>90.6</v>
      </c>
      <c r="F19" s="8">
        <f t="shared" si="1"/>
        <v>91.1</v>
      </c>
    </row>
    <row r="20" spans="1:6" x14ac:dyDescent="0.2">
      <c r="A20">
        <v>18.5</v>
      </c>
      <c r="B20">
        <v>50</v>
      </c>
      <c r="C20">
        <v>4</v>
      </c>
      <c r="D20" s="2" t="s">
        <v>5</v>
      </c>
      <c r="E20" s="8">
        <v>91.2</v>
      </c>
      <c r="F20" s="8">
        <f>E20</f>
        <v>91.2</v>
      </c>
    </row>
    <row r="21" spans="1:6" x14ac:dyDescent="0.2">
      <c r="A21">
        <v>22</v>
      </c>
      <c r="B21">
        <v>50</v>
      </c>
      <c r="C21">
        <v>4</v>
      </c>
      <c r="D21" s="2" t="s">
        <v>5</v>
      </c>
      <c r="E21" s="8">
        <v>91.6</v>
      </c>
      <c r="F21" s="8">
        <f t="shared" ref="F21:F42" si="2">E21</f>
        <v>91.6</v>
      </c>
    </row>
    <row r="22" spans="1:6" x14ac:dyDescent="0.2">
      <c r="A22">
        <v>30</v>
      </c>
      <c r="B22">
        <v>50</v>
      </c>
      <c r="C22">
        <v>4</v>
      </c>
      <c r="D22" s="2" t="s">
        <v>5</v>
      </c>
      <c r="E22" s="8">
        <v>92.3</v>
      </c>
      <c r="F22" s="8">
        <f t="shared" si="2"/>
        <v>92.3</v>
      </c>
    </row>
    <row r="23" spans="1:6" x14ac:dyDescent="0.2">
      <c r="A23">
        <v>37</v>
      </c>
      <c r="B23">
        <v>50</v>
      </c>
      <c r="C23">
        <v>4</v>
      </c>
      <c r="D23" s="2" t="s">
        <v>5</v>
      </c>
      <c r="E23" s="8">
        <v>92.7</v>
      </c>
      <c r="F23" s="8">
        <f t="shared" si="2"/>
        <v>92.7</v>
      </c>
    </row>
    <row r="24" spans="1:6" x14ac:dyDescent="0.2">
      <c r="A24">
        <v>45</v>
      </c>
      <c r="B24">
        <v>50</v>
      </c>
      <c r="C24">
        <v>4</v>
      </c>
      <c r="D24" s="2" t="s">
        <v>5</v>
      </c>
      <c r="E24" s="8">
        <v>93.1</v>
      </c>
      <c r="F24" s="8">
        <f t="shared" si="2"/>
        <v>93.1</v>
      </c>
    </row>
    <row r="25" spans="1:6" x14ac:dyDescent="0.2">
      <c r="A25">
        <v>55</v>
      </c>
      <c r="B25">
        <v>50</v>
      </c>
      <c r="C25">
        <v>4</v>
      </c>
      <c r="D25" s="2" t="s">
        <v>5</v>
      </c>
      <c r="E25" s="8">
        <v>93.5</v>
      </c>
      <c r="F25" s="8">
        <f t="shared" si="2"/>
        <v>93.5</v>
      </c>
    </row>
    <row r="26" spans="1:6" x14ac:dyDescent="0.2">
      <c r="A26">
        <v>75</v>
      </c>
      <c r="B26">
        <v>50</v>
      </c>
      <c r="C26">
        <v>4</v>
      </c>
      <c r="D26" s="2" t="s">
        <v>5</v>
      </c>
      <c r="E26" s="8">
        <v>94</v>
      </c>
      <c r="F26" s="8">
        <f t="shared" si="2"/>
        <v>94</v>
      </c>
    </row>
    <row r="27" spans="1:6" x14ac:dyDescent="0.2">
      <c r="A27">
        <v>90</v>
      </c>
      <c r="B27">
        <v>50</v>
      </c>
      <c r="C27">
        <v>4</v>
      </c>
      <c r="D27" s="2" t="s">
        <v>5</v>
      </c>
      <c r="E27" s="8">
        <v>94.2</v>
      </c>
      <c r="F27" s="8">
        <f t="shared" si="2"/>
        <v>94.2</v>
      </c>
    </row>
    <row r="28" spans="1:6" x14ac:dyDescent="0.2">
      <c r="A28">
        <v>110</v>
      </c>
      <c r="B28">
        <v>50</v>
      </c>
      <c r="C28">
        <v>4</v>
      </c>
      <c r="D28" s="2" t="s">
        <v>5</v>
      </c>
      <c r="E28" s="8">
        <v>94.5</v>
      </c>
      <c r="F28" s="8">
        <f t="shared" si="2"/>
        <v>94.5</v>
      </c>
    </row>
    <row r="29" spans="1:6" x14ac:dyDescent="0.2">
      <c r="A29">
        <v>132</v>
      </c>
      <c r="B29">
        <v>50</v>
      </c>
      <c r="C29">
        <v>4</v>
      </c>
      <c r="D29" s="2" t="s">
        <v>5</v>
      </c>
      <c r="E29" s="8">
        <v>94.7</v>
      </c>
      <c r="F29" s="8">
        <f t="shared" si="2"/>
        <v>94.7</v>
      </c>
    </row>
    <row r="30" spans="1:6" x14ac:dyDescent="0.2">
      <c r="A30">
        <v>160</v>
      </c>
      <c r="B30">
        <v>50</v>
      </c>
      <c r="C30">
        <v>4</v>
      </c>
      <c r="D30" s="2" t="s">
        <v>5</v>
      </c>
      <c r="E30" s="8">
        <v>94.9</v>
      </c>
      <c r="F30" s="8">
        <f t="shared" si="2"/>
        <v>94.9</v>
      </c>
    </row>
    <row r="31" spans="1:6" x14ac:dyDescent="0.2">
      <c r="A31">
        <v>200</v>
      </c>
      <c r="B31">
        <v>50</v>
      </c>
      <c r="C31">
        <v>4</v>
      </c>
      <c r="D31" s="2" t="s">
        <v>5</v>
      </c>
      <c r="E31" s="8">
        <v>95.1</v>
      </c>
      <c r="F31" s="8">
        <f t="shared" si="2"/>
        <v>95.1</v>
      </c>
    </row>
    <row r="32" spans="1:6" x14ac:dyDescent="0.2">
      <c r="A32">
        <v>250</v>
      </c>
      <c r="B32">
        <v>50</v>
      </c>
      <c r="C32">
        <v>4</v>
      </c>
      <c r="D32" s="2" t="s">
        <v>5</v>
      </c>
      <c r="E32" s="8">
        <v>95.1</v>
      </c>
      <c r="F32" s="8">
        <f t="shared" si="2"/>
        <v>95.1</v>
      </c>
    </row>
    <row r="33" spans="1:6" x14ac:dyDescent="0.2">
      <c r="A33">
        <v>315</v>
      </c>
      <c r="B33">
        <v>50</v>
      </c>
      <c r="C33">
        <v>4</v>
      </c>
      <c r="D33" s="2" t="s">
        <v>5</v>
      </c>
      <c r="E33" s="8">
        <v>95.1</v>
      </c>
      <c r="F33" s="8">
        <f t="shared" si="2"/>
        <v>95.1</v>
      </c>
    </row>
    <row r="34" spans="1:6" x14ac:dyDescent="0.2">
      <c r="A34">
        <v>355</v>
      </c>
      <c r="B34">
        <v>50</v>
      </c>
      <c r="C34">
        <v>4</v>
      </c>
      <c r="D34" s="2" t="s">
        <v>5</v>
      </c>
      <c r="E34" s="8">
        <v>95.1</v>
      </c>
      <c r="F34" s="8">
        <f t="shared" si="2"/>
        <v>95.1</v>
      </c>
    </row>
    <row r="35" spans="1:6" x14ac:dyDescent="0.2">
      <c r="A35">
        <v>400</v>
      </c>
      <c r="B35">
        <v>50</v>
      </c>
      <c r="C35">
        <v>4</v>
      </c>
      <c r="D35" s="2" t="s">
        <v>5</v>
      </c>
      <c r="E35" s="8">
        <v>95.1</v>
      </c>
      <c r="F35" s="8">
        <f t="shared" si="2"/>
        <v>95.1</v>
      </c>
    </row>
    <row r="36" spans="1:6" x14ac:dyDescent="0.2">
      <c r="A36">
        <v>500</v>
      </c>
      <c r="B36">
        <v>50</v>
      </c>
      <c r="C36">
        <v>4</v>
      </c>
      <c r="D36" s="2" t="s">
        <v>5</v>
      </c>
      <c r="E36" s="8">
        <v>95.1</v>
      </c>
      <c r="F36" s="8">
        <f t="shared" si="2"/>
        <v>95.1</v>
      </c>
    </row>
    <row r="37" spans="1:6" x14ac:dyDescent="0.2">
      <c r="A37">
        <v>560</v>
      </c>
      <c r="B37">
        <v>50</v>
      </c>
      <c r="C37">
        <v>4</v>
      </c>
      <c r="D37" s="2" t="s">
        <v>5</v>
      </c>
      <c r="E37" s="8">
        <v>95.1</v>
      </c>
      <c r="F37" s="8">
        <f t="shared" si="2"/>
        <v>95.1</v>
      </c>
    </row>
    <row r="38" spans="1:6" x14ac:dyDescent="0.2">
      <c r="A38">
        <v>630</v>
      </c>
      <c r="B38">
        <v>50</v>
      </c>
      <c r="C38">
        <v>4</v>
      </c>
      <c r="D38" s="2" t="s">
        <v>5</v>
      </c>
      <c r="E38" s="8">
        <v>95.1</v>
      </c>
      <c r="F38" s="8">
        <f t="shared" si="2"/>
        <v>95.1</v>
      </c>
    </row>
    <row r="39" spans="1:6" x14ac:dyDescent="0.2">
      <c r="A39">
        <v>710</v>
      </c>
      <c r="B39">
        <v>50</v>
      </c>
      <c r="C39">
        <v>4</v>
      </c>
      <c r="D39" s="2" t="s">
        <v>5</v>
      </c>
      <c r="E39" s="8">
        <v>95.1</v>
      </c>
      <c r="F39" s="8">
        <f t="shared" si="2"/>
        <v>95.1</v>
      </c>
    </row>
    <row r="40" spans="1:6" x14ac:dyDescent="0.2">
      <c r="A40">
        <v>800</v>
      </c>
      <c r="B40">
        <v>50</v>
      </c>
      <c r="C40">
        <v>4</v>
      </c>
      <c r="D40" s="2" t="s">
        <v>5</v>
      </c>
      <c r="E40" s="8">
        <v>95.1</v>
      </c>
      <c r="F40" s="8">
        <f t="shared" si="2"/>
        <v>95.1</v>
      </c>
    </row>
    <row r="41" spans="1:6" x14ac:dyDescent="0.2">
      <c r="A41">
        <v>900</v>
      </c>
      <c r="B41">
        <v>50</v>
      </c>
      <c r="C41">
        <v>4</v>
      </c>
      <c r="D41" s="2" t="s">
        <v>5</v>
      </c>
      <c r="E41" s="8">
        <v>95.1</v>
      </c>
      <c r="F41" s="8">
        <f t="shared" si="2"/>
        <v>95.1</v>
      </c>
    </row>
    <row r="42" spans="1:6" x14ac:dyDescent="0.2">
      <c r="A42">
        <v>1000</v>
      </c>
      <c r="B42">
        <v>50</v>
      </c>
      <c r="C42">
        <v>4</v>
      </c>
      <c r="D42" s="2" t="s">
        <v>5</v>
      </c>
      <c r="E42" s="8">
        <v>95.1</v>
      </c>
      <c r="F42" s="8">
        <f t="shared" si="2"/>
        <v>95.1</v>
      </c>
    </row>
    <row r="43" spans="1:6" x14ac:dyDescent="0.2">
      <c r="E43" s="5"/>
    </row>
    <row r="44" spans="1:6" x14ac:dyDescent="0.2">
      <c r="A44">
        <v>0.12</v>
      </c>
      <c r="B44">
        <v>50</v>
      </c>
      <c r="C44">
        <v>2</v>
      </c>
      <c r="D44" s="2" t="s">
        <v>5</v>
      </c>
      <c r="E44" s="8">
        <v>53.6</v>
      </c>
      <c r="F44" s="8">
        <f>E44-1</f>
        <v>52.6</v>
      </c>
    </row>
    <row r="45" spans="1:6" x14ac:dyDescent="0.2">
      <c r="A45">
        <v>0.18</v>
      </c>
      <c r="B45">
        <v>50</v>
      </c>
      <c r="C45">
        <v>2</v>
      </c>
      <c r="D45" s="2" t="s">
        <v>5</v>
      </c>
      <c r="E45" s="8">
        <v>60.4</v>
      </c>
      <c r="F45" s="8">
        <f t="shared" ref="F45:F48" si="3">E45-1</f>
        <v>59.4</v>
      </c>
    </row>
    <row r="46" spans="1:6" x14ac:dyDescent="0.2">
      <c r="A46">
        <v>0.25</v>
      </c>
      <c r="B46">
        <v>50</v>
      </c>
      <c r="C46">
        <v>2</v>
      </c>
      <c r="D46" s="2" t="s">
        <v>5</v>
      </c>
      <c r="E46" s="8">
        <v>64.8</v>
      </c>
      <c r="F46" s="8">
        <f t="shared" si="3"/>
        <v>63.8</v>
      </c>
    </row>
    <row r="47" spans="1:6" x14ac:dyDescent="0.2">
      <c r="A47">
        <v>0.37</v>
      </c>
      <c r="B47">
        <v>50</v>
      </c>
      <c r="C47">
        <v>2</v>
      </c>
      <c r="D47" s="2" t="s">
        <v>5</v>
      </c>
      <c r="E47" s="8">
        <v>69.5</v>
      </c>
      <c r="F47" s="8">
        <f t="shared" si="3"/>
        <v>68.5</v>
      </c>
    </row>
    <row r="48" spans="1:6" x14ac:dyDescent="0.2">
      <c r="A48">
        <v>0.55000000000000004</v>
      </c>
      <c r="B48">
        <v>50</v>
      </c>
      <c r="C48">
        <v>2</v>
      </c>
      <c r="D48" s="2" t="s">
        <v>5</v>
      </c>
      <c r="E48" s="8">
        <v>74.099999999999994</v>
      </c>
      <c r="F48" s="8">
        <f t="shared" si="3"/>
        <v>73.099999999999994</v>
      </c>
    </row>
    <row r="49" spans="1:6" x14ac:dyDescent="0.2">
      <c r="A49">
        <v>0.75</v>
      </c>
      <c r="B49">
        <v>50</v>
      </c>
      <c r="C49">
        <v>2</v>
      </c>
      <c r="D49" s="2" t="s">
        <v>5</v>
      </c>
      <c r="E49" s="8">
        <v>77.400000000000006</v>
      </c>
      <c r="F49" s="8">
        <f>E49</f>
        <v>77.400000000000006</v>
      </c>
    </row>
    <row r="50" spans="1:6" x14ac:dyDescent="0.2">
      <c r="A50">
        <v>1.1000000000000001</v>
      </c>
      <c r="B50">
        <v>50</v>
      </c>
      <c r="C50">
        <v>2</v>
      </c>
      <c r="D50" s="2" t="s">
        <v>5</v>
      </c>
      <c r="E50" s="8">
        <v>79.599999999999994</v>
      </c>
      <c r="F50" s="8">
        <f>E50</f>
        <v>79.599999999999994</v>
      </c>
    </row>
    <row r="51" spans="1:6" x14ac:dyDescent="0.2">
      <c r="A51">
        <v>1.5</v>
      </c>
      <c r="B51">
        <v>50</v>
      </c>
      <c r="C51">
        <v>2</v>
      </c>
      <c r="D51" s="2" t="s">
        <v>5</v>
      </c>
      <c r="E51" s="8">
        <v>81.3</v>
      </c>
      <c r="F51" s="8">
        <f t="shared" ref="F51:F81" si="4">E51</f>
        <v>81.3</v>
      </c>
    </row>
    <row r="52" spans="1:6" x14ac:dyDescent="0.2">
      <c r="A52">
        <v>2.2000000000000002</v>
      </c>
      <c r="B52">
        <v>50</v>
      </c>
      <c r="C52">
        <v>2</v>
      </c>
      <c r="D52" s="2" t="s">
        <v>5</v>
      </c>
      <c r="E52" s="8">
        <v>83.2</v>
      </c>
      <c r="F52" s="8">
        <f t="shared" si="4"/>
        <v>83.2</v>
      </c>
    </row>
    <row r="53" spans="1:6" x14ac:dyDescent="0.2">
      <c r="A53">
        <v>3</v>
      </c>
      <c r="B53">
        <v>50</v>
      </c>
      <c r="C53">
        <v>2</v>
      </c>
      <c r="D53" s="2" t="s">
        <v>5</v>
      </c>
      <c r="E53" s="8">
        <v>84.6</v>
      </c>
      <c r="F53" s="8">
        <f t="shared" si="4"/>
        <v>84.6</v>
      </c>
    </row>
    <row r="54" spans="1:6" x14ac:dyDescent="0.2">
      <c r="A54">
        <v>4</v>
      </c>
      <c r="B54">
        <v>50</v>
      </c>
      <c r="C54">
        <v>2</v>
      </c>
      <c r="D54" s="2" t="s">
        <v>5</v>
      </c>
      <c r="E54" s="8">
        <v>85.8</v>
      </c>
      <c r="F54" s="8">
        <f t="shared" si="4"/>
        <v>85.8</v>
      </c>
    </row>
    <row r="55" spans="1:6" x14ac:dyDescent="0.2">
      <c r="A55">
        <v>5.5</v>
      </c>
      <c r="B55">
        <v>50</v>
      </c>
      <c r="C55">
        <v>2</v>
      </c>
      <c r="D55" s="2" t="s">
        <v>5</v>
      </c>
      <c r="E55" s="8">
        <v>87</v>
      </c>
      <c r="F55" s="8">
        <f t="shared" si="4"/>
        <v>87</v>
      </c>
    </row>
    <row r="56" spans="1:6" x14ac:dyDescent="0.2">
      <c r="A56">
        <v>7.5</v>
      </c>
      <c r="B56">
        <v>50</v>
      </c>
      <c r="C56">
        <v>2</v>
      </c>
      <c r="D56" s="2" t="s">
        <v>5</v>
      </c>
      <c r="E56" s="15">
        <v>88.1</v>
      </c>
      <c r="F56" s="8">
        <f t="shared" si="4"/>
        <v>88.1</v>
      </c>
    </row>
    <row r="57" spans="1:6" x14ac:dyDescent="0.2">
      <c r="A57">
        <v>11</v>
      </c>
      <c r="B57">
        <v>50</v>
      </c>
      <c r="C57">
        <v>2</v>
      </c>
      <c r="D57" s="2" t="s">
        <v>5</v>
      </c>
      <c r="E57" s="8">
        <v>89.4</v>
      </c>
      <c r="F57" s="8">
        <f t="shared" si="4"/>
        <v>89.4</v>
      </c>
    </row>
    <row r="58" spans="1:6" x14ac:dyDescent="0.2">
      <c r="A58">
        <v>15</v>
      </c>
      <c r="B58">
        <v>50</v>
      </c>
      <c r="C58">
        <v>2</v>
      </c>
      <c r="D58" s="2" t="s">
        <v>5</v>
      </c>
      <c r="E58" s="8">
        <v>90.3</v>
      </c>
      <c r="F58" s="8">
        <f t="shared" si="4"/>
        <v>90.3</v>
      </c>
    </row>
    <row r="59" spans="1:6" x14ac:dyDescent="0.2">
      <c r="A59">
        <v>18.5</v>
      </c>
      <c r="B59">
        <v>50</v>
      </c>
      <c r="C59">
        <v>2</v>
      </c>
      <c r="D59" s="2" t="s">
        <v>5</v>
      </c>
      <c r="E59" s="8">
        <v>90.9</v>
      </c>
      <c r="F59" s="8">
        <f t="shared" si="4"/>
        <v>90.9</v>
      </c>
    </row>
    <row r="60" spans="1:6" x14ac:dyDescent="0.2">
      <c r="A60">
        <v>22</v>
      </c>
      <c r="B60">
        <v>50</v>
      </c>
      <c r="C60">
        <v>2</v>
      </c>
      <c r="D60" s="2" t="s">
        <v>5</v>
      </c>
      <c r="E60" s="8">
        <v>91.3</v>
      </c>
      <c r="F60" s="8">
        <f t="shared" si="4"/>
        <v>91.3</v>
      </c>
    </row>
    <row r="61" spans="1:6" x14ac:dyDescent="0.2">
      <c r="A61">
        <v>30</v>
      </c>
      <c r="B61">
        <v>50</v>
      </c>
      <c r="C61">
        <v>2</v>
      </c>
      <c r="D61" s="2" t="s">
        <v>5</v>
      </c>
      <c r="E61" s="8">
        <v>92</v>
      </c>
      <c r="F61" s="8">
        <f t="shared" si="4"/>
        <v>92</v>
      </c>
    </row>
    <row r="62" spans="1:6" x14ac:dyDescent="0.2">
      <c r="A62">
        <v>37</v>
      </c>
      <c r="B62">
        <v>50</v>
      </c>
      <c r="C62">
        <v>2</v>
      </c>
      <c r="D62" s="2" t="s">
        <v>5</v>
      </c>
      <c r="E62" s="8">
        <v>92.5</v>
      </c>
      <c r="F62" s="8">
        <f t="shared" si="4"/>
        <v>92.5</v>
      </c>
    </row>
    <row r="63" spans="1:6" x14ac:dyDescent="0.2">
      <c r="A63">
        <v>45</v>
      </c>
      <c r="B63">
        <v>50</v>
      </c>
      <c r="C63">
        <v>2</v>
      </c>
      <c r="D63" s="2" t="s">
        <v>5</v>
      </c>
      <c r="E63" s="8">
        <v>92.9</v>
      </c>
      <c r="F63" s="8">
        <f t="shared" si="4"/>
        <v>92.9</v>
      </c>
    </row>
    <row r="64" spans="1:6" x14ac:dyDescent="0.2">
      <c r="A64">
        <v>55</v>
      </c>
      <c r="B64">
        <v>50</v>
      </c>
      <c r="C64">
        <v>2</v>
      </c>
      <c r="D64" s="2" t="s">
        <v>5</v>
      </c>
      <c r="E64" s="8">
        <v>93.2</v>
      </c>
      <c r="F64" s="8">
        <f t="shared" si="4"/>
        <v>93.2</v>
      </c>
    </row>
    <row r="65" spans="1:6" x14ac:dyDescent="0.2">
      <c r="A65">
        <v>75</v>
      </c>
      <c r="B65">
        <v>50</v>
      </c>
      <c r="C65">
        <v>2</v>
      </c>
      <c r="D65" s="2" t="s">
        <v>5</v>
      </c>
      <c r="E65" s="8">
        <v>93.8</v>
      </c>
      <c r="F65" s="8">
        <f t="shared" si="4"/>
        <v>93.8</v>
      </c>
    </row>
    <row r="66" spans="1:6" x14ac:dyDescent="0.2">
      <c r="A66">
        <v>90</v>
      </c>
      <c r="B66">
        <v>50</v>
      </c>
      <c r="C66">
        <v>2</v>
      </c>
      <c r="D66" s="2" t="s">
        <v>5</v>
      </c>
      <c r="E66" s="8">
        <v>94.1</v>
      </c>
      <c r="F66" s="8">
        <f t="shared" si="4"/>
        <v>94.1</v>
      </c>
    </row>
    <row r="67" spans="1:6" x14ac:dyDescent="0.2">
      <c r="A67">
        <v>110</v>
      </c>
      <c r="B67">
        <v>50</v>
      </c>
      <c r="C67">
        <v>2</v>
      </c>
      <c r="D67" s="2" t="s">
        <v>5</v>
      </c>
      <c r="E67" s="8">
        <v>94.3</v>
      </c>
      <c r="F67" s="8">
        <f t="shared" si="4"/>
        <v>94.3</v>
      </c>
    </row>
    <row r="68" spans="1:6" x14ac:dyDescent="0.2">
      <c r="A68">
        <v>132</v>
      </c>
      <c r="B68">
        <v>50</v>
      </c>
      <c r="C68">
        <v>2</v>
      </c>
      <c r="D68" s="2" t="s">
        <v>5</v>
      </c>
      <c r="E68" s="8">
        <v>94.6</v>
      </c>
      <c r="F68" s="8">
        <f t="shared" si="4"/>
        <v>94.6</v>
      </c>
    </row>
    <row r="69" spans="1:6" x14ac:dyDescent="0.2">
      <c r="A69">
        <v>160</v>
      </c>
      <c r="B69">
        <v>50</v>
      </c>
      <c r="C69">
        <v>2</v>
      </c>
      <c r="D69" s="2" t="s">
        <v>5</v>
      </c>
      <c r="E69" s="8">
        <v>94.8</v>
      </c>
      <c r="F69" s="8">
        <f t="shared" si="4"/>
        <v>94.8</v>
      </c>
    </row>
    <row r="70" spans="1:6" x14ac:dyDescent="0.2">
      <c r="A70">
        <v>200</v>
      </c>
      <c r="B70">
        <v>50</v>
      </c>
      <c r="C70">
        <v>2</v>
      </c>
      <c r="D70" s="2" t="s">
        <v>5</v>
      </c>
      <c r="E70" s="8">
        <v>95</v>
      </c>
      <c r="F70" s="8">
        <f t="shared" si="4"/>
        <v>95</v>
      </c>
    </row>
    <row r="71" spans="1:6" x14ac:dyDescent="0.2">
      <c r="A71">
        <v>250</v>
      </c>
      <c r="B71">
        <v>50</v>
      </c>
      <c r="C71">
        <v>2</v>
      </c>
      <c r="D71" s="2" t="s">
        <v>5</v>
      </c>
      <c r="E71" s="8">
        <v>95</v>
      </c>
      <c r="F71" s="8">
        <f t="shared" si="4"/>
        <v>95</v>
      </c>
    </row>
    <row r="72" spans="1:6" x14ac:dyDescent="0.2">
      <c r="A72">
        <v>315</v>
      </c>
      <c r="B72">
        <v>50</v>
      </c>
      <c r="C72">
        <v>2</v>
      </c>
      <c r="D72" s="2" t="s">
        <v>5</v>
      </c>
      <c r="E72" s="8">
        <v>95</v>
      </c>
      <c r="F72" s="8">
        <f t="shared" si="4"/>
        <v>95</v>
      </c>
    </row>
    <row r="73" spans="1:6" x14ac:dyDescent="0.2">
      <c r="A73">
        <v>355</v>
      </c>
      <c r="B73">
        <v>50</v>
      </c>
      <c r="C73">
        <v>2</v>
      </c>
      <c r="D73" s="2" t="s">
        <v>5</v>
      </c>
      <c r="E73" s="8">
        <v>95</v>
      </c>
      <c r="F73" s="8">
        <f t="shared" si="4"/>
        <v>95</v>
      </c>
    </row>
    <row r="74" spans="1:6" x14ac:dyDescent="0.2">
      <c r="A74">
        <v>400</v>
      </c>
      <c r="B74">
        <v>50</v>
      </c>
      <c r="C74">
        <v>2</v>
      </c>
      <c r="D74" s="2" t="s">
        <v>5</v>
      </c>
      <c r="E74" s="8">
        <v>95</v>
      </c>
      <c r="F74" s="8">
        <f t="shared" si="4"/>
        <v>95</v>
      </c>
    </row>
    <row r="75" spans="1:6" x14ac:dyDescent="0.2">
      <c r="A75">
        <v>500</v>
      </c>
      <c r="B75">
        <v>50</v>
      </c>
      <c r="C75">
        <v>2</v>
      </c>
      <c r="D75" s="2" t="s">
        <v>5</v>
      </c>
      <c r="E75" s="8">
        <v>95</v>
      </c>
      <c r="F75" s="8">
        <f t="shared" si="4"/>
        <v>95</v>
      </c>
    </row>
    <row r="76" spans="1:6" x14ac:dyDescent="0.2">
      <c r="A76">
        <v>560</v>
      </c>
      <c r="B76">
        <v>50</v>
      </c>
      <c r="C76">
        <v>2</v>
      </c>
      <c r="D76" s="2" t="s">
        <v>5</v>
      </c>
      <c r="E76" s="8">
        <v>95</v>
      </c>
      <c r="F76" s="8">
        <f t="shared" si="4"/>
        <v>95</v>
      </c>
    </row>
    <row r="77" spans="1:6" x14ac:dyDescent="0.2">
      <c r="A77">
        <v>630</v>
      </c>
      <c r="B77">
        <v>50</v>
      </c>
      <c r="C77">
        <v>2</v>
      </c>
      <c r="D77" s="2" t="s">
        <v>5</v>
      </c>
      <c r="E77" s="8">
        <v>95</v>
      </c>
      <c r="F77" s="8">
        <f t="shared" si="4"/>
        <v>95</v>
      </c>
    </row>
    <row r="78" spans="1:6" x14ac:dyDescent="0.2">
      <c r="A78">
        <v>710</v>
      </c>
      <c r="B78">
        <v>50</v>
      </c>
      <c r="C78">
        <v>2</v>
      </c>
      <c r="D78" s="2" t="s">
        <v>5</v>
      </c>
      <c r="E78" s="8">
        <v>95</v>
      </c>
      <c r="F78" s="8">
        <f t="shared" si="4"/>
        <v>95</v>
      </c>
    </row>
    <row r="79" spans="1:6" x14ac:dyDescent="0.2">
      <c r="A79">
        <v>800</v>
      </c>
      <c r="B79">
        <v>50</v>
      </c>
      <c r="C79">
        <v>2</v>
      </c>
      <c r="D79" s="2" t="s">
        <v>5</v>
      </c>
      <c r="E79" s="8">
        <v>95</v>
      </c>
      <c r="F79" s="8">
        <f t="shared" si="4"/>
        <v>95</v>
      </c>
    </row>
    <row r="80" spans="1:6" x14ac:dyDescent="0.2">
      <c r="A80">
        <v>900</v>
      </c>
      <c r="B80">
        <v>50</v>
      </c>
      <c r="C80">
        <v>2</v>
      </c>
      <c r="D80" s="2" t="s">
        <v>5</v>
      </c>
      <c r="E80" s="8">
        <v>95</v>
      </c>
      <c r="F80" s="8">
        <f t="shared" si="4"/>
        <v>95</v>
      </c>
    </row>
    <row r="81" spans="1:6" x14ac:dyDescent="0.2">
      <c r="A81">
        <v>1000</v>
      </c>
      <c r="B81">
        <v>50</v>
      </c>
      <c r="C81">
        <v>2</v>
      </c>
      <c r="D81" s="2" t="s">
        <v>5</v>
      </c>
      <c r="E81" s="8">
        <v>95</v>
      </c>
      <c r="F81" s="8">
        <f t="shared" si="4"/>
        <v>95</v>
      </c>
    </row>
    <row r="82" spans="1:6" x14ac:dyDescent="0.2">
      <c r="E82" s="8"/>
    </row>
    <row r="83" spans="1:6" x14ac:dyDescent="0.2">
      <c r="A83">
        <v>0.12</v>
      </c>
      <c r="B83">
        <v>50</v>
      </c>
      <c r="C83">
        <v>6</v>
      </c>
      <c r="D83" s="2" t="s">
        <v>5</v>
      </c>
      <c r="E83" s="8">
        <v>50.6</v>
      </c>
      <c r="F83" s="8">
        <f>E83-1</f>
        <v>49.6</v>
      </c>
    </row>
    <row r="84" spans="1:6" x14ac:dyDescent="0.2">
      <c r="A84">
        <v>0.18</v>
      </c>
      <c r="B84">
        <v>50</v>
      </c>
      <c r="C84">
        <v>6</v>
      </c>
      <c r="D84" s="2" t="s">
        <v>5</v>
      </c>
      <c r="E84" s="8">
        <v>56.6</v>
      </c>
      <c r="F84" s="8">
        <f t="shared" ref="F84:F87" si="5">E84-1</f>
        <v>55.6</v>
      </c>
    </row>
    <row r="85" spans="1:6" x14ac:dyDescent="0.2">
      <c r="A85">
        <v>0.25</v>
      </c>
      <c r="B85">
        <v>50</v>
      </c>
      <c r="C85">
        <v>6</v>
      </c>
      <c r="D85" s="2" t="s">
        <v>5</v>
      </c>
      <c r="E85" s="8">
        <v>61.6</v>
      </c>
      <c r="F85" s="8">
        <f t="shared" si="5"/>
        <v>60.6</v>
      </c>
    </row>
    <row r="86" spans="1:6" x14ac:dyDescent="0.2">
      <c r="A86">
        <v>0.37</v>
      </c>
      <c r="B86">
        <v>50</v>
      </c>
      <c r="C86">
        <v>6</v>
      </c>
      <c r="D86" s="2" t="s">
        <v>5</v>
      </c>
      <c r="E86" s="8">
        <v>67.599999999999994</v>
      </c>
      <c r="F86" s="8">
        <f t="shared" si="5"/>
        <v>66.599999999999994</v>
      </c>
    </row>
    <row r="87" spans="1:6" x14ac:dyDescent="0.2">
      <c r="A87">
        <v>0.55000000000000004</v>
      </c>
      <c r="B87">
        <v>50</v>
      </c>
      <c r="C87">
        <v>6</v>
      </c>
      <c r="D87" s="2" t="s">
        <v>5</v>
      </c>
      <c r="E87" s="8">
        <v>73.099999999999994</v>
      </c>
      <c r="F87" s="8">
        <f t="shared" si="5"/>
        <v>72.099999999999994</v>
      </c>
    </row>
    <row r="88" spans="1:6" x14ac:dyDescent="0.2">
      <c r="A88">
        <v>0.75</v>
      </c>
      <c r="B88">
        <v>50</v>
      </c>
      <c r="C88">
        <v>6</v>
      </c>
      <c r="D88" s="2" t="s">
        <v>5</v>
      </c>
      <c r="E88" s="8">
        <v>75.900000000000006</v>
      </c>
      <c r="F88" s="8">
        <f>E88</f>
        <v>75.900000000000006</v>
      </c>
    </row>
    <row r="89" spans="1:6" x14ac:dyDescent="0.2">
      <c r="A89">
        <v>1.1000000000000001</v>
      </c>
      <c r="B89">
        <v>50</v>
      </c>
      <c r="C89">
        <v>6</v>
      </c>
      <c r="D89" s="2" t="s">
        <v>5</v>
      </c>
      <c r="E89" s="8">
        <v>78.099999999999994</v>
      </c>
      <c r="F89" s="8">
        <f>E89</f>
        <v>78.099999999999994</v>
      </c>
    </row>
    <row r="90" spans="1:6" x14ac:dyDescent="0.2">
      <c r="A90">
        <v>1.5</v>
      </c>
      <c r="B90">
        <v>50</v>
      </c>
      <c r="C90">
        <v>6</v>
      </c>
      <c r="D90" s="2" t="s">
        <v>5</v>
      </c>
      <c r="E90" s="8">
        <v>79.8</v>
      </c>
      <c r="F90" s="8">
        <f t="shared" ref="F90:F120" si="6">E90</f>
        <v>79.8</v>
      </c>
    </row>
    <row r="91" spans="1:6" x14ac:dyDescent="0.2">
      <c r="A91">
        <v>2.2000000000000002</v>
      </c>
      <c r="B91">
        <v>50</v>
      </c>
      <c r="C91">
        <v>6</v>
      </c>
      <c r="D91" s="2" t="s">
        <v>5</v>
      </c>
      <c r="E91" s="8">
        <v>81.8</v>
      </c>
      <c r="F91" s="8">
        <f t="shared" si="6"/>
        <v>81.8</v>
      </c>
    </row>
    <row r="92" spans="1:6" x14ac:dyDescent="0.2">
      <c r="A92">
        <v>3</v>
      </c>
      <c r="B92">
        <v>50</v>
      </c>
      <c r="C92">
        <v>6</v>
      </c>
      <c r="D92" s="2" t="s">
        <v>5</v>
      </c>
      <c r="E92" s="8">
        <v>83.3</v>
      </c>
      <c r="F92" s="8">
        <f t="shared" si="6"/>
        <v>83.3</v>
      </c>
    </row>
    <row r="93" spans="1:6" x14ac:dyDescent="0.2">
      <c r="A93">
        <v>4</v>
      </c>
      <c r="B93">
        <v>50</v>
      </c>
      <c r="C93">
        <v>6</v>
      </c>
      <c r="D93" s="2" t="s">
        <v>5</v>
      </c>
      <c r="E93" s="8">
        <v>84.6</v>
      </c>
      <c r="F93" s="8">
        <f t="shared" si="6"/>
        <v>84.6</v>
      </c>
    </row>
    <row r="94" spans="1:6" x14ac:dyDescent="0.2">
      <c r="A94">
        <v>5.5</v>
      </c>
      <c r="B94">
        <v>50</v>
      </c>
      <c r="C94">
        <v>6</v>
      </c>
      <c r="D94" s="2" t="s">
        <v>5</v>
      </c>
      <c r="E94" s="8">
        <v>86</v>
      </c>
      <c r="F94" s="8">
        <f t="shared" si="6"/>
        <v>86</v>
      </c>
    </row>
    <row r="95" spans="1:6" x14ac:dyDescent="0.2">
      <c r="A95">
        <v>7.5</v>
      </c>
      <c r="B95">
        <v>50</v>
      </c>
      <c r="C95">
        <v>6</v>
      </c>
      <c r="D95" s="2" t="s">
        <v>5</v>
      </c>
      <c r="E95" s="8">
        <v>87.2</v>
      </c>
      <c r="F95" s="8">
        <f t="shared" si="6"/>
        <v>87.2</v>
      </c>
    </row>
    <row r="96" spans="1:6" x14ac:dyDescent="0.2">
      <c r="A96">
        <v>11</v>
      </c>
      <c r="B96">
        <v>50</v>
      </c>
      <c r="C96">
        <v>6</v>
      </c>
      <c r="D96" s="2" t="s">
        <v>5</v>
      </c>
      <c r="E96" s="8">
        <v>88.7</v>
      </c>
      <c r="F96" s="8">
        <f t="shared" si="6"/>
        <v>88.7</v>
      </c>
    </row>
    <row r="97" spans="1:6" x14ac:dyDescent="0.2">
      <c r="A97">
        <v>15</v>
      </c>
      <c r="B97">
        <v>50</v>
      </c>
      <c r="C97">
        <v>6</v>
      </c>
      <c r="D97" s="2" t="s">
        <v>5</v>
      </c>
      <c r="E97" s="8">
        <v>89.7</v>
      </c>
      <c r="F97" s="8">
        <f t="shared" si="6"/>
        <v>89.7</v>
      </c>
    </row>
    <row r="98" spans="1:6" x14ac:dyDescent="0.2">
      <c r="A98">
        <v>18.5</v>
      </c>
      <c r="B98">
        <v>50</v>
      </c>
      <c r="C98">
        <v>6</v>
      </c>
      <c r="D98" s="2" t="s">
        <v>5</v>
      </c>
      <c r="E98" s="8">
        <v>90.4</v>
      </c>
      <c r="F98" s="8">
        <f t="shared" si="6"/>
        <v>90.4</v>
      </c>
    </row>
    <row r="99" spans="1:6" x14ac:dyDescent="0.2">
      <c r="A99">
        <v>22</v>
      </c>
      <c r="B99">
        <v>50</v>
      </c>
      <c r="C99">
        <v>6</v>
      </c>
      <c r="D99" s="2" t="s">
        <v>5</v>
      </c>
      <c r="E99" s="8">
        <v>90.9</v>
      </c>
      <c r="F99" s="8">
        <f t="shared" si="6"/>
        <v>90.9</v>
      </c>
    </row>
    <row r="100" spans="1:6" x14ac:dyDescent="0.2">
      <c r="A100">
        <v>30</v>
      </c>
      <c r="B100">
        <v>50</v>
      </c>
      <c r="C100">
        <v>6</v>
      </c>
      <c r="D100" s="2" t="s">
        <v>5</v>
      </c>
      <c r="E100" s="8">
        <v>91.7</v>
      </c>
      <c r="F100" s="8">
        <f t="shared" si="6"/>
        <v>91.7</v>
      </c>
    </row>
    <row r="101" spans="1:6" x14ac:dyDescent="0.2">
      <c r="A101">
        <v>37</v>
      </c>
      <c r="B101">
        <v>50</v>
      </c>
      <c r="C101">
        <v>6</v>
      </c>
      <c r="D101" s="2" t="s">
        <v>5</v>
      </c>
      <c r="E101" s="8">
        <v>92.2</v>
      </c>
      <c r="F101" s="8">
        <f t="shared" si="6"/>
        <v>92.2</v>
      </c>
    </row>
    <row r="102" spans="1:6" x14ac:dyDescent="0.2">
      <c r="A102">
        <v>45</v>
      </c>
      <c r="B102">
        <v>50</v>
      </c>
      <c r="C102">
        <v>6</v>
      </c>
      <c r="D102" s="2" t="s">
        <v>5</v>
      </c>
      <c r="E102" s="8">
        <v>92.7</v>
      </c>
      <c r="F102" s="8">
        <f t="shared" si="6"/>
        <v>92.7</v>
      </c>
    </row>
    <row r="103" spans="1:6" x14ac:dyDescent="0.2">
      <c r="A103">
        <v>55</v>
      </c>
      <c r="B103">
        <v>50</v>
      </c>
      <c r="C103">
        <v>6</v>
      </c>
      <c r="D103" s="2" t="s">
        <v>5</v>
      </c>
      <c r="E103" s="8">
        <v>93.1</v>
      </c>
      <c r="F103" s="8">
        <f t="shared" si="6"/>
        <v>93.1</v>
      </c>
    </row>
    <row r="104" spans="1:6" x14ac:dyDescent="0.2">
      <c r="A104">
        <v>75</v>
      </c>
      <c r="B104">
        <v>50</v>
      </c>
      <c r="C104">
        <v>6</v>
      </c>
      <c r="D104" s="2" t="s">
        <v>5</v>
      </c>
      <c r="E104" s="8">
        <v>93.7</v>
      </c>
      <c r="F104" s="8">
        <f t="shared" si="6"/>
        <v>93.7</v>
      </c>
    </row>
    <row r="105" spans="1:6" x14ac:dyDescent="0.2">
      <c r="A105">
        <v>90</v>
      </c>
      <c r="B105">
        <v>50</v>
      </c>
      <c r="C105">
        <v>6</v>
      </c>
      <c r="D105" s="2" t="s">
        <v>5</v>
      </c>
      <c r="E105" s="8">
        <v>94</v>
      </c>
      <c r="F105" s="8">
        <f t="shared" si="6"/>
        <v>94</v>
      </c>
    </row>
    <row r="106" spans="1:6" x14ac:dyDescent="0.2">
      <c r="A106">
        <v>110</v>
      </c>
      <c r="B106">
        <v>50</v>
      </c>
      <c r="C106">
        <v>6</v>
      </c>
      <c r="D106" s="2" t="s">
        <v>5</v>
      </c>
      <c r="E106" s="8">
        <v>94.3</v>
      </c>
      <c r="F106" s="8">
        <f t="shared" si="6"/>
        <v>94.3</v>
      </c>
    </row>
    <row r="107" spans="1:6" x14ac:dyDescent="0.2">
      <c r="A107">
        <v>132</v>
      </c>
      <c r="B107">
        <v>50</v>
      </c>
      <c r="C107">
        <v>6</v>
      </c>
      <c r="D107" s="2" t="s">
        <v>5</v>
      </c>
      <c r="E107" s="8">
        <v>94.6</v>
      </c>
      <c r="F107" s="8">
        <f t="shared" si="6"/>
        <v>94.6</v>
      </c>
    </row>
    <row r="108" spans="1:6" x14ac:dyDescent="0.2">
      <c r="A108">
        <v>160</v>
      </c>
      <c r="B108">
        <v>50</v>
      </c>
      <c r="C108">
        <v>6</v>
      </c>
      <c r="D108" s="2" t="s">
        <v>5</v>
      </c>
      <c r="E108" s="8">
        <v>94.8</v>
      </c>
      <c r="F108" s="8">
        <f t="shared" si="6"/>
        <v>94.8</v>
      </c>
    </row>
    <row r="109" spans="1:6" x14ac:dyDescent="0.2">
      <c r="A109">
        <v>200</v>
      </c>
      <c r="B109">
        <v>50</v>
      </c>
      <c r="C109">
        <v>6</v>
      </c>
      <c r="D109" s="2" t="s">
        <v>5</v>
      </c>
      <c r="E109" s="8">
        <v>95</v>
      </c>
      <c r="F109" s="8">
        <f t="shared" si="6"/>
        <v>95</v>
      </c>
    </row>
    <row r="110" spans="1:6" x14ac:dyDescent="0.2">
      <c r="A110">
        <v>250</v>
      </c>
      <c r="B110">
        <v>50</v>
      </c>
      <c r="C110">
        <v>6</v>
      </c>
      <c r="D110" s="2" t="s">
        <v>5</v>
      </c>
      <c r="E110" s="8">
        <v>95</v>
      </c>
      <c r="F110" s="8">
        <f t="shared" si="6"/>
        <v>95</v>
      </c>
    </row>
    <row r="111" spans="1:6" x14ac:dyDescent="0.2">
      <c r="A111">
        <v>315</v>
      </c>
      <c r="B111">
        <v>50</v>
      </c>
      <c r="C111">
        <v>6</v>
      </c>
      <c r="D111" s="2" t="s">
        <v>5</v>
      </c>
      <c r="E111" s="8">
        <v>95</v>
      </c>
      <c r="F111" s="8">
        <f t="shared" si="6"/>
        <v>95</v>
      </c>
    </row>
    <row r="112" spans="1:6" x14ac:dyDescent="0.2">
      <c r="A112">
        <v>355</v>
      </c>
      <c r="B112">
        <v>50</v>
      </c>
      <c r="C112">
        <v>6</v>
      </c>
      <c r="D112" s="2" t="s">
        <v>5</v>
      </c>
      <c r="E112" s="8">
        <v>95</v>
      </c>
      <c r="F112" s="8">
        <f t="shared" si="6"/>
        <v>95</v>
      </c>
    </row>
    <row r="113" spans="1:6" x14ac:dyDescent="0.2">
      <c r="A113">
        <v>400</v>
      </c>
      <c r="B113">
        <v>50</v>
      </c>
      <c r="C113">
        <v>6</v>
      </c>
      <c r="D113" s="2" t="s">
        <v>5</v>
      </c>
      <c r="E113" s="8">
        <v>95</v>
      </c>
      <c r="F113" s="8">
        <f t="shared" si="6"/>
        <v>95</v>
      </c>
    </row>
    <row r="114" spans="1:6" x14ac:dyDescent="0.2">
      <c r="A114">
        <v>500</v>
      </c>
      <c r="B114">
        <v>50</v>
      </c>
      <c r="C114">
        <v>6</v>
      </c>
      <c r="D114" s="2" t="s">
        <v>5</v>
      </c>
      <c r="E114" s="8">
        <v>95</v>
      </c>
      <c r="F114" s="8">
        <f t="shared" si="6"/>
        <v>95</v>
      </c>
    </row>
    <row r="115" spans="1:6" x14ac:dyDescent="0.2">
      <c r="A115">
        <v>560</v>
      </c>
      <c r="B115">
        <v>50</v>
      </c>
      <c r="C115">
        <v>6</v>
      </c>
      <c r="D115" s="2" t="s">
        <v>5</v>
      </c>
      <c r="E115" s="8">
        <v>95</v>
      </c>
      <c r="F115" s="8">
        <f t="shared" si="6"/>
        <v>95</v>
      </c>
    </row>
    <row r="116" spans="1:6" x14ac:dyDescent="0.2">
      <c r="A116">
        <v>630</v>
      </c>
      <c r="B116">
        <v>50</v>
      </c>
      <c r="C116">
        <v>6</v>
      </c>
      <c r="D116" s="2" t="s">
        <v>5</v>
      </c>
      <c r="E116" s="8">
        <v>95</v>
      </c>
      <c r="F116" s="8">
        <f t="shared" si="6"/>
        <v>95</v>
      </c>
    </row>
    <row r="117" spans="1:6" x14ac:dyDescent="0.2">
      <c r="A117">
        <v>710</v>
      </c>
      <c r="B117">
        <v>50</v>
      </c>
      <c r="C117">
        <v>6</v>
      </c>
      <c r="D117" s="2" t="s">
        <v>5</v>
      </c>
      <c r="E117" s="8">
        <v>95</v>
      </c>
      <c r="F117" s="8">
        <f t="shared" si="6"/>
        <v>95</v>
      </c>
    </row>
    <row r="118" spans="1:6" x14ac:dyDescent="0.2">
      <c r="A118">
        <v>800</v>
      </c>
      <c r="B118">
        <v>50</v>
      </c>
      <c r="C118">
        <v>6</v>
      </c>
      <c r="D118" s="2" t="s">
        <v>5</v>
      </c>
      <c r="E118" s="8">
        <v>95</v>
      </c>
      <c r="F118" s="8">
        <f t="shared" si="6"/>
        <v>95</v>
      </c>
    </row>
    <row r="119" spans="1:6" x14ac:dyDescent="0.2">
      <c r="A119">
        <v>900</v>
      </c>
      <c r="B119">
        <v>50</v>
      </c>
      <c r="C119">
        <v>6</v>
      </c>
      <c r="D119" s="2" t="s">
        <v>5</v>
      </c>
      <c r="E119" s="8">
        <v>95</v>
      </c>
      <c r="F119" s="8">
        <f t="shared" si="6"/>
        <v>95</v>
      </c>
    </row>
    <row r="120" spans="1:6" x14ac:dyDescent="0.2">
      <c r="A120">
        <v>1000</v>
      </c>
      <c r="B120">
        <v>50</v>
      </c>
      <c r="C120">
        <v>6</v>
      </c>
      <c r="D120" s="2" t="s">
        <v>5</v>
      </c>
      <c r="E120" s="8">
        <v>95</v>
      </c>
      <c r="F120" s="8">
        <f t="shared" si="6"/>
        <v>95</v>
      </c>
    </row>
    <row r="121" spans="1:6" x14ac:dyDescent="0.2">
      <c r="E121" s="8"/>
    </row>
    <row r="122" spans="1:6" x14ac:dyDescent="0.2">
      <c r="A122">
        <v>0.12</v>
      </c>
      <c r="B122">
        <v>50</v>
      </c>
      <c r="C122">
        <v>8</v>
      </c>
      <c r="D122" s="2" t="s">
        <v>5</v>
      </c>
      <c r="E122" s="8">
        <v>39.799999999999997</v>
      </c>
      <c r="F122" s="8">
        <f>E122-1</f>
        <v>38.799999999999997</v>
      </c>
    </row>
    <row r="123" spans="1:6" x14ac:dyDescent="0.2">
      <c r="A123">
        <v>0.18</v>
      </c>
      <c r="B123">
        <v>50</v>
      </c>
      <c r="C123">
        <v>8</v>
      </c>
      <c r="D123" s="2" t="s">
        <v>5</v>
      </c>
      <c r="E123" s="8">
        <v>45.9</v>
      </c>
      <c r="F123" s="8">
        <f t="shared" ref="F123:F126" si="7">E123-1</f>
        <v>44.9</v>
      </c>
    </row>
    <row r="124" spans="1:6" x14ac:dyDescent="0.2">
      <c r="A124">
        <v>0.25</v>
      </c>
      <c r="B124">
        <v>50</v>
      </c>
      <c r="C124">
        <v>8</v>
      </c>
      <c r="D124" s="2" t="s">
        <v>5</v>
      </c>
      <c r="E124" s="8">
        <v>50.6</v>
      </c>
      <c r="F124" s="8">
        <f t="shared" si="7"/>
        <v>49.6</v>
      </c>
    </row>
    <row r="125" spans="1:6" x14ac:dyDescent="0.2">
      <c r="A125">
        <v>0.37</v>
      </c>
      <c r="B125">
        <v>50</v>
      </c>
      <c r="C125">
        <v>8</v>
      </c>
      <c r="D125" s="2" t="s">
        <v>5</v>
      </c>
      <c r="E125" s="8">
        <v>56.1</v>
      </c>
      <c r="F125" s="8">
        <f t="shared" si="7"/>
        <v>55.1</v>
      </c>
    </row>
    <row r="126" spans="1:6" x14ac:dyDescent="0.2">
      <c r="A126">
        <v>0.55000000000000004</v>
      </c>
      <c r="B126">
        <v>50</v>
      </c>
      <c r="C126">
        <v>8</v>
      </c>
      <c r="D126" s="2" t="s">
        <v>5</v>
      </c>
      <c r="E126" s="8">
        <v>61.7</v>
      </c>
      <c r="F126" s="8">
        <f t="shared" si="7"/>
        <v>60.7</v>
      </c>
    </row>
    <row r="127" spans="1:6" x14ac:dyDescent="0.2">
      <c r="A127">
        <v>0.75</v>
      </c>
      <c r="B127">
        <v>50</v>
      </c>
      <c r="C127">
        <v>8</v>
      </c>
      <c r="D127" s="2" t="s">
        <v>5</v>
      </c>
      <c r="E127" s="8">
        <v>66.2</v>
      </c>
      <c r="F127" s="8">
        <f>E127</f>
        <v>66.2</v>
      </c>
    </row>
    <row r="128" spans="1:6" x14ac:dyDescent="0.2">
      <c r="A128">
        <v>1.1000000000000001</v>
      </c>
      <c r="B128">
        <v>50</v>
      </c>
      <c r="C128">
        <v>8</v>
      </c>
      <c r="D128" s="2" t="s">
        <v>5</v>
      </c>
      <c r="E128" s="8">
        <v>70.8</v>
      </c>
      <c r="F128" s="8">
        <f>E128</f>
        <v>70.8</v>
      </c>
    </row>
    <row r="129" spans="1:6" x14ac:dyDescent="0.2">
      <c r="A129">
        <v>1.5</v>
      </c>
      <c r="B129">
        <v>50</v>
      </c>
      <c r="C129">
        <v>8</v>
      </c>
      <c r="D129" s="2" t="s">
        <v>5</v>
      </c>
      <c r="E129" s="8">
        <v>74.099999999999994</v>
      </c>
      <c r="F129" s="8">
        <f t="shared" ref="F129:F159" si="8">E129</f>
        <v>74.099999999999994</v>
      </c>
    </row>
    <row r="130" spans="1:6" x14ac:dyDescent="0.2">
      <c r="A130">
        <v>2.2000000000000002</v>
      </c>
      <c r="B130">
        <v>50</v>
      </c>
      <c r="C130">
        <v>8</v>
      </c>
      <c r="D130" s="2" t="s">
        <v>5</v>
      </c>
      <c r="E130" s="8">
        <v>77.599999999999994</v>
      </c>
      <c r="F130" s="8">
        <f t="shared" si="8"/>
        <v>77.599999999999994</v>
      </c>
    </row>
    <row r="131" spans="1:6" x14ac:dyDescent="0.2">
      <c r="A131">
        <v>3</v>
      </c>
      <c r="B131">
        <v>50</v>
      </c>
      <c r="C131">
        <v>8</v>
      </c>
      <c r="D131" s="2" t="s">
        <v>5</v>
      </c>
      <c r="E131" s="8">
        <v>80</v>
      </c>
      <c r="F131" s="8">
        <f t="shared" si="8"/>
        <v>80</v>
      </c>
    </row>
    <row r="132" spans="1:6" x14ac:dyDescent="0.2">
      <c r="A132">
        <v>4</v>
      </c>
      <c r="B132">
        <v>50</v>
      </c>
      <c r="C132">
        <v>8</v>
      </c>
      <c r="D132" s="2" t="s">
        <v>5</v>
      </c>
      <c r="E132" s="8">
        <v>81.900000000000006</v>
      </c>
      <c r="F132" s="8">
        <f t="shared" si="8"/>
        <v>81.900000000000006</v>
      </c>
    </row>
    <row r="133" spans="1:6" x14ac:dyDescent="0.2">
      <c r="A133">
        <v>5.5</v>
      </c>
      <c r="B133">
        <v>50</v>
      </c>
      <c r="C133">
        <v>8</v>
      </c>
      <c r="D133" s="2" t="s">
        <v>5</v>
      </c>
      <c r="E133" s="8">
        <v>83.8</v>
      </c>
      <c r="F133" s="8">
        <f t="shared" si="8"/>
        <v>83.8</v>
      </c>
    </row>
    <row r="134" spans="1:6" x14ac:dyDescent="0.2">
      <c r="A134">
        <v>7.5</v>
      </c>
      <c r="B134">
        <v>50</v>
      </c>
      <c r="C134">
        <v>8</v>
      </c>
      <c r="D134" s="2" t="s">
        <v>5</v>
      </c>
      <c r="E134" s="8">
        <v>85.3</v>
      </c>
      <c r="F134" s="8">
        <f t="shared" si="8"/>
        <v>85.3</v>
      </c>
    </row>
    <row r="135" spans="1:6" x14ac:dyDescent="0.2">
      <c r="A135">
        <v>11</v>
      </c>
      <c r="B135">
        <v>50</v>
      </c>
      <c r="C135">
        <v>8</v>
      </c>
      <c r="D135" s="2" t="s">
        <v>5</v>
      </c>
      <c r="E135" s="8">
        <v>86.9</v>
      </c>
      <c r="F135" s="8">
        <f t="shared" si="8"/>
        <v>86.9</v>
      </c>
    </row>
    <row r="136" spans="1:6" x14ac:dyDescent="0.2">
      <c r="A136">
        <v>15</v>
      </c>
      <c r="B136">
        <v>50</v>
      </c>
      <c r="C136">
        <v>8</v>
      </c>
      <c r="D136" s="2" t="s">
        <v>5</v>
      </c>
      <c r="E136" s="8">
        <v>88</v>
      </c>
      <c r="F136" s="8">
        <f t="shared" si="8"/>
        <v>88</v>
      </c>
    </row>
    <row r="137" spans="1:6" x14ac:dyDescent="0.2">
      <c r="A137">
        <v>18.5</v>
      </c>
      <c r="B137">
        <v>50</v>
      </c>
      <c r="C137">
        <v>8</v>
      </c>
      <c r="D137" s="2" t="s">
        <v>5</v>
      </c>
      <c r="E137" s="8">
        <v>88.6</v>
      </c>
      <c r="F137" s="8">
        <f t="shared" si="8"/>
        <v>88.6</v>
      </c>
    </row>
    <row r="138" spans="1:6" x14ac:dyDescent="0.2">
      <c r="A138">
        <v>22</v>
      </c>
      <c r="B138">
        <v>50</v>
      </c>
      <c r="C138">
        <v>8</v>
      </c>
      <c r="D138" s="2" t="s">
        <v>5</v>
      </c>
      <c r="E138" s="8">
        <v>89.1</v>
      </c>
      <c r="F138" s="8">
        <f t="shared" si="8"/>
        <v>89.1</v>
      </c>
    </row>
    <row r="139" spans="1:6" x14ac:dyDescent="0.2">
      <c r="A139">
        <v>30</v>
      </c>
      <c r="B139">
        <v>50</v>
      </c>
      <c r="C139">
        <v>8</v>
      </c>
      <c r="D139" s="2" t="s">
        <v>5</v>
      </c>
      <c r="E139" s="8">
        <v>89.8</v>
      </c>
      <c r="F139" s="8">
        <f t="shared" si="8"/>
        <v>89.8</v>
      </c>
    </row>
    <row r="140" spans="1:6" x14ac:dyDescent="0.2">
      <c r="A140">
        <v>37</v>
      </c>
      <c r="B140">
        <v>50</v>
      </c>
      <c r="C140">
        <v>8</v>
      </c>
      <c r="D140" s="2" t="s">
        <v>5</v>
      </c>
      <c r="E140" s="8">
        <v>90.3</v>
      </c>
      <c r="F140" s="8">
        <f t="shared" si="8"/>
        <v>90.3</v>
      </c>
    </row>
    <row r="141" spans="1:6" x14ac:dyDescent="0.2">
      <c r="A141">
        <v>45</v>
      </c>
      <c r="B141">
        <v>50</v>
      </c>
      <c r="C141">
        <v>8</v>
      </c>
      <c r="D141" s="2" t="s">
        <v>5</v>
      </c>
      <c r="E141" s="8">
        <v>90.7</v>
      </c>
      <c r="F141" s="8">
        <f t="shared" si="8"/>
        <v>90.7</v>
      </c>
    </row>
    <row r="142" spans="1:6" x14ac:dyDescent="0.2">
      <c r="A142">
        <v>55</v>
      </c>
      <c r="B142">
        <v>50</v>
      </c>
      <c r="C142">
        <v>8</v>
      </c>
      <c r="D142" s="2" t="s">
        <v>5</v>
      </c>
      <c r="E142" s="8">
        <v>91</v>
      </c>
      <c r="F142" s="8">
        <f t="shared" si="8"/>
        <v>91</v>
      </c>
    </row>
    <row r="143" spans="1:6" x14ac:dyDescent="0.2">
      <c r="A143">
        <v>75</v>
      </c>
      <c r="B143">
        <v>50</v>
      </c>
      <c r="C143">
        <v>8</v>
      </c>
      <c r="D143" s="2" t="s">
        <v>5</v>
      </c>
      <c r="E143" s="8">
        <v>91.6</v>
      </c>
      <c r="F143" s="8">
        <f t="shared" si="8"/>
        <v>91.6</v>
      </c>
    </row>
    <row r="144" spans="1:6" x14ac:dyDescent="0.2">
      <c r="A144">
        <v>90</v>
      </c>
      <c r="B144">
        <v>50</v>
      </c>
      <c r="C144">
        <v>8</v>
      </c>
      <c r="D144" s="2" t="s">
        <v>5</v>
      </c>
      <c r="E144" s="8">
        <v>91.9</v>
      </c>
      <c r="F144" s="8">
        <f t="shared" si="8"/>
        <v>91.9</v>
      </c>
    </row>
    <row r="145" spans="1:6" x14ac:dyDescent="0.2">
      <c r="A145">
        <v>110</v>
      </c>
      <c r="B145">
        <v>50</v>
      </c>
      <c r="C145">
        <v>8</v>
      </c>
      <c r="D145" s="2" t="s">
        <v>5</v>
      </c>
      <c r="E145" s="8">
        <v>92.3</v>
      </c>
      <c r="F145" s="8">
        <f t="shared" si="8"/>
        <v>92.3</v>
      </c>
    </row>
    <row r="146" spans="1:6" x14ac:dyDescent="0.2">
      <c r="A146">
        <v>132</v>
      </c>
      <c r="B146">
        <v>50</v>
      </c>
      <c r="C146">
        <v>8</v>
      </c>
      <c r="D146" s="2" t="s">
        <v>5</v>
      </c>
      <c r="E146" s="8">
        <v>92.6</v>
      </c>
      <c r="F146" s="8">
        <f t="shared" si="8"/>
        <v>92.6</v>
      </c>
    </row>
    <row r="147" spans="1:6" x14ac:dyDescent="0.2">
      <c r="A147">
        <v>160</v>
      </c>
      <c r="B147">
        <v>50</v>
      </c>
      <c r="C147">
        <v>8</v>
      </c>
      <c r="D147" s="2" t="s">
        <v>5</v>
      </c>
      <c r="E147" s="8">
        <v>93</v>
      </c>
      <c r="F147" s="8">
        <f t="shared" si="8"/>
        <v>93</v>
      </c>
    </row>
    <row r="148" spans="1:6" x14ac:dyDescent="0.2">
      <c r="A148">
        <v>200</v>
      </c>
      <c r="B148">
        <v>50</v>
      </c>
      <c r="C148">
        <v>8</v>
      </c>
      <c r="D148" s="2" t="s">
        <v>5</v>
      </c>
      <c r="E148" s="8">
        <v>93.5</v>
      </c>
      <c r="F148" s="8">
        <f t="shared" si="8"/>
        <v>93.5</v>
      </c>
    </row>
    <row r="149" spans="1:6" x14ac:dyDescent="0.2">
      <c r="A149">
        <v>250</v>
      </c>
      <c r="B149">
        <v>50</v>
      </c>
      <c r="C149">
        <v>8</v>
      </c>
      <c r="D149" s="2" t="s">
        <v>5</v>
      </c>
      <c r="E149" s="8">
        <v>93.5</v>
      </c>
      <c r="F149" s="8">
        <f t="shared" si="8"/>
        <v>93.5</v>
      </c>
    </row>
    <row r="150" spans="1:6" x14ac:dyDescent="0.2">
      <c r="A150">
        <v>315</v>
      </c>
      <c r="B150">
        <v>50</v>
      </c>
      <c r="C150">
        <v>8</v>
      </c>
      <c r="D150" s="2" t="s">
        <v>5</v>
      </c>
      <c r="E150" s="8">
        <v>93.5</v>
      </c>
      <c r="F150" s="8">
        <f t="shared" si="8"/>
        <v>93.5</v>
      </c>
    </row>
    <row r="151" spans="1:6" x14ac:dyDescent="0.2">
      <c r="A151">
        <v>355</v>
      </c>
      <c r="B151">
        <v>50</v>
      </c>
      <c r="C151">
        <v>8</v>
      </c>
      <c r="D151" s="2" t="s">
        <v>5</v>
      </c>
      <c r="E151" s="8">
        <v>93.5</v>
      </c>
      <c r="F151" s="8">
        <f t="shared" si="8"/>
        <v>93.5</v>
      </c>
    </row>
    <row r="152" spans="1:6" x14ac:dyDescent="0.2">
      <c r="A152">
        <v>400</v>
      </c>
      <c r="B152">
        <v>50</v>
      </c>
      <c r="C152">
        <v>8</v>
      </c>
      <c r="D152" s="2" t="s">
        <v>5</v>
      </c>
      <c r="E152" s="8">
        <v>93.5</v>
      </c>
      <c r="F152" s="8">
        <f t="shared" si="8"/>
        <v>93.5</v>
      </c>
    </row>
    <row r="153" spans="1:6" x14ac:dyDescent="0.2">
      <c r="A153">
        <v>500</v>
      </c>
      <c r="B153">
        <v>50</v>
      </c>
      <c r="C153">
        <v>8</v>
      </c>
      <c r="D153" s="2" t="s">
        <v>5</v>
      </c>
      <c r="E153" s="8">
        <v>93.5</v>
      </c>
      <c r="F153" s="8">
        <f t="shared" si="8"/>
        <v>93.5</v>
      </c>
    </row>
    <row r="154" spans="1:6" x14ac:dyDescent="0.2">
      <c r="A154">
        <v>560</v>
      </c>
      <c r="B154">
        <v>50</v>
      </c>
      <c r="C154">
        <v>8</v>
      </c>
      <c r="D154" s="2" t="s">
        <v>5</v>
      </c>
      <c r="E154" s="8">
        <v>93.5</v>
      </c>
      <c r="F154" s="8">
        <f t="shared" si="8"/>
        <v>93.5</v>
      </c>
    </row>
    <row r="155" spans="1:6" x14ac:dyDescent="0.2">
      <c r="A155">
        <v>630</v>
      </c>
      <c r="B155">
        <v>50</v>
      </c>
      <c r="C155">
        <v>8</v>
      </c>
      <c r="D155" s="2" t="s">
        <v>5</v>
      </c>
      <c r="E155" s="8">
        <v>93.5</v>
      </c>
      <c r="F155" s="8">
        <f t="shared" si="8"/>
        <v>93.5</v>
      </c>
    </row>
    <row r="156" spans="1:6" x14ac:dyDescent="0.2">
      <c r="A156">
        <v>710</v>
      </c>
      <c r="B156">
        <v>50</v>
      </c>
      <c r="C156">
        <v>8</v>
      </c>
      <c r="D156" s="2" t="s">
        <v>5</v>
      </c>
      <c r="E156" s="8">
        <v>93.5</v>
      </c>
      <c r="F156" s="8">
        <f t="shared" si="8"/>
        <v>93.5</v>
      </c>
    </row>
    <row r="157" spans="1:6" x14ac:dyDescent="0.2">
      <c r="A157">
        <v>800</v>
      </c>
      <c r="B157">
        <v>50</v>
      </c>
      <c r="C157">
        <v>8</v>
      </c>
      <c r="D157" s="2" t="s">
        <v>5</v>
      </c>
      <c r="E157" s="8">
        <v>93.5</v>
      </c>
      <c r="F157" s="8">
        <f t="shared" si="8"/>
        <v>93.5</v>
      </c>
    </row>
    <row r="158" spans="1:6" x14ac:dyDescent="0.2">
      <c r="A158">
        <v>900</v>
      </c>
      <c r="B158">
        <v>50</v>
      </c>
      <c r="C158">
        <v>8</v>
      </c>
      <c r="D158" s="2" t="s">
        <v>5</v>
      </c>
      <c r="E158" s="8">
        <v>93.5</v>
      </c>
      <c r="F158" s="8">
        <f t="shared" si="8"/>
        <v>93.5</v>
      </c>
    </row>
    <row r="159" spans="1:6" x14ac:dyDescent="0.2">
      <c r="A159">
        <v>1000</v>
      </c>
      <c r="B159">
        <v>50</v>
      </c>
      <c r="C159">
        <v>8</v>
      </c>
      <c r="D159" s="2" t="s">
        <v>5</v>
      </c>
      <c r="E159" s="8">
        <v>93.5</v>
      </c>
      <c r="F159" s="8">
        <f t="shared" si="8"/>
        <v>93.5</v>
      </c>
    </row>
    <row r="163" spans="1:6" ht="26" x14ac:dyDescent="0.3">
      <c r="A163" s="7" t="s">
        <v>6</v>
      </c>
      <c r="B163" s="7"/>
    </row>
    <row r="164" spans="1:6" x14ac:dyDescent="0.2">
      <c r="E164" s="3" t="s">
        <v>26</v>
      </c>
      <c r="F164" s="2" t="s">
        <v>32</v>
      </c>
    </row>
    <row r="165" spans="1:6" x14ac:dyDescent="0.2">
      <c r="A165" t="s">
        <v>7</v>
      </c>
      <c r="E165" s="3" t="s">
        <v>27</v>
      </c>
      <c r="F165" s="3" t="s">
        <v>31</v>
      </c>
    </row>
    <row r="166" spans="1:6" x14ac:dyDescent="0.2">
      <c r="A166" s="3" t="s">
        <v>2</v>
      </c>
      <c r="B166" s="3" t="s">
        <v>41</v>
      </c>
      <c r="C166" s="3" t="s">
        <v>3</v>
      </c>
      <c r="D166" s="3" t="s">
        <v>39</v>
      </c>
      <c r="E166" s="3" t="s">
        <v>8</v>
      </c>
      <c r="F166" s="3" t="s">
        <v>8</v>
      </c>
    </row>
    <row r="167" spans="1:6" x14ac:dyDescent="0.2">
      <c r="A167">
        <v>0.12</v>
      </c>
      <c r="B167">
        <v>50</v>
      </c>
      <c r="C167">
        <v>4</v>
      </c>
      <c r="D167" s="2" t="s">
        <v>6</v>
      </c>
      <c r="E167" s="8">
        <v>50</v>
      </c>
      <c r="F167" s="8">
        <f t="shared" ref="F167:F204" si="9">100-(100-E167)*(100-F5)/(100-E5)</f>
        <v>48.777506112469439</v>
      </c>
    </row>
    <row r="168" spans="1:6" x14ac:dyDescent="0.2">
      <c r="A168">
        <v>0.18</v>
      </c>
      <c r="B168">
        <v>50</v>
      </c>
      <c r="C168">
        <v>4</v>
      </c>
      <c r="D168" s="2" t="s">
        <v>6</v>
      </c>
      <c r="E168" s="8">
        <v>57</v>
      </c>
      <c r="F168" s="8">
        <f t="shared" si="9"/>
        <v>57</v>
      </c>
    </row>
    <row r="169" spans="1:6" x14ac:dyDescent="0.2">
      <c r="A169">
        <v>0.25</v>
      </c>
      <c r="B169">
        <v>50</v>
      </c>
      <c r="C169">
        <v>4</v>
      </c>
      <c r="D169" s="2" t="s">
        <v>6</v>
      </c>
      <c r="E169" s="8">
        <v>61.5</v>
      </c>
      <c r="F169" s="8">
        <f t="shared" si="9"/>
        <v>61.5</v>
      </c>
    </row>
    <row r="170" spans="1:6" x14ac:dyDescent="0.2">
      <c r="A170">
        <v>0.37</v>
      </c>
      <c r="B170">
        <v>50</v>
      </c>
      <c r="C170">
        <v>4</v>
      </c>
      <c r="D170" s="2" t="s">
        <v>6</v>
      </c>
      <c r="E170" s="8">
        <v>66</v>
      </c>
      <c r="F170" s="8">
        <f t="shared" si="9"/>
        <v>66</v>
      </c>
    </row>
    <row r="171" spans="1:6" x14ac:dyDescent="0.2">
      <c r="A171">
        <v>0.55000000000000004</v>
      </c>
      <c r="B171">
        <v>50</v>
      </c>
      <c r="C171">
        <v>4</v>
      </c>
      <c r="D171" s="2" t="s">
        <v>6</v>
      </c>
      <c r="E171" s="8">
        <v>70</v>
      </c>
      <c r="F171" s="8">
        <f t="shared" si="9"/>
        <v>70</v>
      </c>
    </row>
    <row r="172" spans="1:6" x14ac:dyDescent="0.2">
      <c r="A172">
        <v>0.75</v>
      </c>
      <c r="B172">
        <v>50</v>
      </c>
      <c r="C172">
        <v>4</v>
      </c>
      <c r="D172" s="2" t="s">
        <v>6</v>
      </c>
      <c r="E172" s="8">
        <v>72.099999999999994</v>
      </c>
      <c r="F172" s="8">
        <f t="shared" si="9"/>
        <v>72.099999999999994</v>
      </c>
    </row>
    <row r="173" spans="1:6" x14ac:dyDescent="0.2">
      <c r="A173">
        <v>1.1000000000000001</v>
      </c>
      <c r="B173">
        <v>50</v>
      </c>
      <c r="C173">
        <v>4</v>
      </c>
      <c r="D173" s="2" t="s">
        <v>6</v>
      </c>
      <c r="E173" s="8">
        <v>75</v>
      </c>
      <c r="F173" s="8">
        <f t="shared" si="9"/>
        <v>75</v>
      </c>
    </row>
    <row r="174" spans="1:6" x14ac:dyDescent="0.2">
      <c r="A174">
        <v>1.5</v>
      </c>
      <c r="B174">
        <v>50</v>
      </c>
      <c r="C174">
        <v>4</v>
      </c>
      <c r="D174" s="2" t="s">
        <v>6</v>
      </c>
      <c r="E174" s="8">
        <v>77.2</v>
      </c>
      <c r="F174" s="8">
        <f t="shared" si="9"/>
        <v>77.2</v>
      </c>
    </row>
    <row r="175" spans="1:6" x14ac:dyDescent="0.2">
      <c r="A175">
        <v>2.2000000000000002</v>
      </c>
      <c r="B175">
        <v>50</v>
      </c>
      <c r="C175">
        <v>4</v>
      </c>
      <c r="D175" s="2" t="s">
        <v>6</v>
      </c>
      <c r="E175" s="8">
        <v>79.7</v>
      </c>
      <c r="F175" s="8">
        <f t="shared" si="9"/>
        <v>80.346496815286628</v>
      </c>
    </row>
    <row r="176" spans="1:6" x14ac:dyDescent="0.2">
      <c r="A176">
        <v>3</v>
      </c>
      <c r="B176">
        <v>50</v>
      </c>
      <c r="C176">
        <v>4</v>
      </c>
      <c r="D176" s="2" t="s">
        <v>6</v>
      </c>
      <c r="E176" s="8">
        <v>81.5</v>
      </c>
      <c r="F176" s="8">
        <f t="shared" si="9"/>
        <v>82.137931034482762</v>
      </c>
    </row>
    <row r="177" spans="1:6" x14ac:dyDescent="0.2">
      <c r="A177">
        <v>4</v>
      </c>
      <c r="B177">
        <v>50</v>
      </c>
      <c r="C177">
        <v>4</v>
      </c>
      <c r="D177" s="2" t="s">
        <v>6</v>
      </c>
      <c r="E177" s="8">
        <v>83.1</v>
      </c>
      <c r="F177" s="8">
        <f t="shared" si="9"/>
        <v>83.730597014925365</v>
      </c>
    </row>
    <row r="178" spans="1:6" x14ac:dyDescent="0.2">
      <c r="A178">
        <v>5.5</v>
      </c>
      <c r="B178">
        <v>50</v>
      </c>
      <c r="C178">
        <v>4</v>
      </c>
      <c r="D178" s="2" t="s">
        <v>6</v>
      </c>
      <c r="E178" s="8">
        <v>84.7</v>
      </c>
      <c r="F178" s="8">
        <f t="shared" si="9"/>
        <v>85.321951219512201</v>
      </c>
    </row>
    <row r="179" spans="1:6" x14ac:dyDescent="0.2">
      <c r="A179">
        <v>7.5</v>
      </c>
      <c r="B179">
        <v>50</v>
      </c>
      <c r="C179">
        <v>4</v>
      </c>
      <c r="D179" s="2" t="s">
        <v>6</v>
      </c>
      <c r="E179" s="8">
        <v>86</v>
      </c>
      <c r="F179" s="8">
        <f t="shared" si="9"/>
        <v>86.619469026548671</v>
      </c>
    </row>
    <row r="180" spans="1:6" x14ac:dyDescent="0.2">
      <c r="A180">
        <v>11</v>
      </c>
      <c r="B180">
        <v>50</v>
      </c>
      <c r="C180">
        <v>4</v>
      </c>
      <c r="D180" s="2" t="s">
        <v>6</v>
      </c>
      <c r="E180" s="8">
        <v>87.6</v>
      </c>
      <c r="F180" s="8">
        <f t="shared" si="9"/>
        <v>88.207843137254898</v>
      </c>
    </row>
    <row r="181" spans="1:6" x14ac:dyDescent="0.2">
      <c r="A181">
        <v>15</v>
      </c>
      <c r="B181">
        <v>50</v>
      </c>
      <c r="C181">
        <v>4</v>
      </c>
      <c r="D181" s="2" t="s">
        <v>6</v>
      </c>
      <c r="E181" s="8">
        <v>88.7</v>
      </c>
      <c r="F181" s="8">
        <f t="shared" si="9"/>
        <v>89.301063829787239</v>
      </c>
    </row>
    <row r="182" spans="1:6" x14ac:dyDescent="0.2">
      <c r="A182">
        <v>18.5</v>
      </c>
      <c r="B182">
        <v>50</v>
      </c>
      <c r="C182">
        <v>4</v>
      </c>
      <c r="D182" s="2" t="s">
        <v>6</v>
      </c>
      <c r="E182" s="8">
        <v>89.3</v>
      </c>
      <c r="F182" s="8">
        <f t="shared" si="9"/>
        <v>89.3</v>
      </c>
    </row>
    <row r="183" spans="1:6" x14ac:dyDescent="0.2">
      <c r="A183">
        <v>22</v>
      </c>
      <c r="B183">
        <v>50</v>
      </c>
      <c r="C183">
        <v>4</v>
      </c>
      <c r="D183" s="2" t="s">
        <v>6</v>
      </c>
      <c r="E183" s="8">
        <v>89.9</v>
      </c>
      <c r="F183" s="8">
        <f t="shared" si="9"/>
        <v>89.9</v>
      </c>
    </row>
    <row r="184" spans="1:6" x14ac:dyDescent="0.2">
      <c r="A184">
        <v>30</v>
      </c>
      <c r="B184">
        <v>50</v>
      </c>
      <c r="C184">
        <v>4</v>
      </c>
      <c r="D184" s="2" t="s">
        <v>6</v>
      </c>
      <c r="E184" s="8">
        <v>90.7</v>
      </c>
      <c r="F184" s="8">
        <f t="shared" si="9"/>
        <v>90.7</v>
      </c>
    </row>
    <row r="185" spans="1:6" x14ac:dyDescent="0.2">
      <c r="A185">
        <v>37</v>
      </c>
      <c r="B185">
        <v>50</v>
      </c>
      <c r="C185">
        <v>4</v>
      </c>
      <c r="D185" s="2" t="s">
        <v>6</v>
      </c>
      <c r="E185" s="8">
        <v>91.2</v>
      </c>
      <c r="F185" s="8">
        <f t="shared" si="9"/>
        <v>91.2</v>
      </c>
    </row>
    <row r="186" spans="1:6" x14ac:dyDescent="0.2">
      <c r="A186">
        <v>45</v>
      </c>
      <c r="B186">
        <v>50</v>
      </c>
      <c r="C186">
        <v>4</v>
      </c>
      <c r="D186" s="2" t="s">
        <v>6</v>
      </c>
      <c r="E186" s="8">
        <v>91.7</v>
      </c>
      <c r="F186" s="8">
        <f t="shared" si="9"/>
        <v>91.7</v>
      </c>
    </row>
    <row r="187" spans="1:6" x14ac:dyDescent="0.2">
      <c r="A187">
        <v>55</v>
      </c>
      <c r="B187">
        <v>50</v>
      </c>
      <c r="C187">
        <v>4</v>
      </c>
      <c r="D187" s="2" t="s">
        <v>6</v>
      </c>
      <c r="E187" s="8">
        <v>92.1</v>
      </c>
      <c r="F187" s="8">
        <f t="shared" si="9"/>
        <v>92.1</v>
      </c>
    </row>
    <row r="188" spans="1:6" x14ac:dyDescent="0.2">
      <c r="A188">
        <v>75</v>
      </c>
      <c r="B188">
        <v>50</v>
      </c>
      <c r="C188">
        <v>4</v>
      </c>
      <c r="D188" s="2" t="s">
        <v>6</v>
      </c>
      <c r="E188" s="8">
        <v>92.7</v>
      </c>
      <c r="F188" s="8">
        <f t="shared" si="9"/>
        <v>92.7</v>
      </c>
    </row>
    <row r="189" spans="1:6" x14ac:dyDescent="0.2">
      <c r="A189">
        <v>90</v>
      </c>
      <c r="B189">
        <v>50</v>
      </c>
      <c r="C189">
        <v>4</v>
      </c>
      <c r="D189" s="2" t="s">
        <v>6</v>
      </c>
      <c r="E189" s="8">
        <v>93</v>
      </c>
      <c r="F189" s="8">
        <f t="shared" si="9"/>
        <v>93</v>
      </c>
    </row>
    <row r="190" spans="1:6" x14ac:dyDescent="0.2">
      <c r="A190">
        <v>110</v>
      </c>
      <c r="B190">
        <v>50</v>
      </c>
      <c r="C190">
        <v>4</v>
      </c>
      <c r="D190" s="2" t="s">
        <v>6</v>
      </c>
      <c r="E190" s="8">
        <v>93.3</v>
      </c>
      <c r="F190" s="8">
        <f t="shared" si="9"/>
        <v>93.3</v>
      </c>
    </row>
    <row r="191" spans="1:6" x14ac:dyDescent="0.2">
      <c r="A191">
        <v>132</v>
      </c>
      <c r="B191">
        <v>50</v>
      </c>
      <c r="C191">
        <v>4</v>
      </c>
      <c r="D191" s="2" t="s">
        <v>6</v>
      </c>
      <c r="E191" s="8">
        <v>93.5</v>
      </c>
      <c r="F191" s="8">
        <f t="shared" si="9"/>
        <v>93.5</v>
      </c>
    </row>
    <row r="192" spans="1:6" x14ac:dyDescent="0.2">
      <c r="A192">
        <v>160</v>
      </c>
      <c r="B192">
        <v>50</v>
      </c>
      <c r="C192">
        <v>4</v>
      </c>
      <c r="D192" s="2" t="s">
        <v>6</v>
      </c>
      <c r="E192" s="8">
        <v>93.8</v>
      </c>
      <c r="F192" s="8">
        <f t="shared" si="9"/>
        <v>93.8</v>
      </c>
    </row>
    <row r="193" spans="1:6" x14ac:dyDescent="0.2">
      <c r="A193">
        <v>200</v>
      </c>
      <c r="B193">
        <v>50</v>
      </c>
      <c r="C193">
        <v>4</v>
      </c>
      <c r="D193" s="2" t="s">
        <v>6</v>
      </c>
      <c r="E193" s="8">
        <v>94</v>
      </c>
      <c r="F193" s="8">
        <f t="shared" si="9"/>
        <v>94</v>
      </c>
    </row>
    <row r="194" spans="1:6" x14ac:dyDescent="0.2">
      <c r="A194">
        <v>250</v>
      </c>
      <c r="B194">
        <v>50</v>
      </c>
      <c r="C194">
        <v>4</v>
      </c>
      <c r="D194" s="2" t="s">
        <v>6</v>
      </c>
      <c r="E194" s="8">
        <v>94</v>
      </c>
      <c r="F194" s="8">
        <f t="shared" si="9"/>
        <v>94</v>
      </c>
    </row>
    <row r="195" spans="1:6" x14ac:dyDescent="0.2">
      <c r="A195">
        <v>315</v>
      </c>
      <c r="B195">
        <v>50</v>
      </c>
      <c r="C195">
        <v>4</v>
      </c>
      <c r="D195" s="2" t="s">
        <v>6</v>
      </c>
      <c r="E195" s="8">
        <v>94</v>
      </c>
      <c r="F195" s="8">
        <f t="shared" si="9"/>
        <v>94</v>
      </c>
    </row>
    <row r="196" spans="1:6" x14ac:dyDescent="0.2">
      <c r="A196">
        <v>355</v>
      </c>
      <c r="B196">
        <v>50</v>
      </c>
      <c r="C196">
        <v>4</v>
      </c>
      <c r="D196" s="2" t="s">
        <v>6</v>
      </c>
      <c r="E196" s="8">
        <v>94</v>
      </c>
      <c r="F196" s="8">
        <f t="shared" si="9"/>
        <v>94</v>
      </c>
    </row>
    <row r="197" spans="1:6" x14ac:dyDescent="0.2">
      <c r="A197">
        <v>400</v>
      </c>
      <c r="B197">
        <v>50</v>
      </c>
      <c r="C197">
        <v>4</v>
      </c>
      <c r="D197" s="2" t="s">
        <v>6</v>
      </c>
      <c r="E197" s="8">
        <v>94</v>
      </c>
      <c r="F197" s="8">
        <f t="shared" si="9"/>
        <v>94</v>
      </c>
    </row>
    <row r="198" spans="1:6" x14ac:dyDescent="0.2">
      <c r="A198">
        <v>500</v>
      </c>
      <c r="B198">
        <v>50</v>
      </c>
      <c r="C198">
        <v>4</v>
      </c>
      <c r="D198" s="2" t="s">
        <v>6</v>
      </c>
      <c r="E198" s="8">
        <v>94</v>
      </c>
      <c r="F198" s="8">
        <f t="shared" si="9"/>
        <v>94</v>
      </c>
    </row>
    <row r="199" spans="1:6" x14ac:dyDescent="0.2">
      <c r="A199">
        <v>560</v>
      </c>
      <c r="B199">
        <v>50</v>
      </c>
      <c r="C199">
        <v>4</v>
      </c>
      <c r="D199" s="2" t="s">
        <v>6</v>
      </c>
      <c r="E199" s="8">
        <v>94</v>
      </c>
      <c r="F199" s="8">
        <f t="shared" si="9"/>
        <v>94</v>
      </c>
    </row>
    <row r="200" spans="1:6" x14ac:dyDescent="0.2">
      <c r="A200">
        <v>630</v>
      </c>
      <c r="B200">
        <v>50</v>
      </c>
      <c r="C200">
        <v>4</v>
      </c>
      <c r="D200" s="2" t="s">
        <v>6</v>
      </c>
      <c r="E200" s="8">
        <v>94</v>
      </c>
      <c r="F200" s="8">
        <f t="shared" si="9"/>
        <v>94</v>
      </c>
    </row>
    <row r="201" spans="1:6" x14ac:dyDescent="0.2">
      <c r="A201">
        <v>710</v>
      </c>
      <c r="B201">
        <v>50</v>
      </c>
      <c r="C201">
        <v>4</v>
      </c>
      <c r="D201" s="2" t="s">
        <v>6</v>
      </c>
      <c r="E201" s="8">
        <v>94</v>
      </c>
      <c r="F201" s="8">
        <f t="shared" si="9"/>
        <v>94</v>
      </c>
    </row>
    <row r="202" spans="1:6" x14ac:dyDescent="0.2">
      <c r="A202">
        <v>800</v>
      </c>
      <c r="B202">
        <v>50</v>
      </c>
      <c r="C202">
        <v>4</v>
      </c>
      <c r="D202" s="2" t="s">
        <v>6</v>
      </c>
      <c r="E202" s="8">
        <v>94</v>
      </c>
      <c r="F202" s="8">
        <f t="shared" si="9"/>
        <v>94</v>
      </c>
    </row>
    <row r="203" spans="1:6" x14ac:dyDescent="0.2">
      <c r="A203">
        <v>900</v>
      </c>
      <c r="B203">
        <v>50</v>
      </c>
      <c r="C203">
        <v>4</v>
      </c>
      <c r="D203" s="2" t="s">
        <v>6</v>
      </c>
      <c r="E203" s="8">
        <v>94</v>
      </c>
      <c r="F203" s="8">
        <f t="shared" si="9"/>
        <v>94</v>
      </c>
    </row>
    <row r="204" spans="1:6" x14ac:dyDescent="0.2">
      <c r="A204">
        <v>1000</v>
      </c>
      <c r="B204">
        <v>50</v>
      </c>
      <c r="C204">
        <v>4</v>
      </c>
      <c r="D204" s="2" t="s">
        <v>6</v>
      </c>
      <c r="E204" s="8">
        <v>94</v>
      </c>
      <c r="F204" s="8">
        <f t="shared" si="9"/>
        <v>94</v>
      </c>
    </row>
    <row r="206" spans="1:6" x14ac:dyDescent="0.2">
      <c r="A206">
        <v>0.12</v>
      </c>
      <c r="B206">
        <v>50</v>
      </c>
      <c r="C206">
        <v>2</v>
      </c>
      <c r="D206" s="2" t="s">
        <v>6</v>
      </c>
      <c r="E206" s="8">
        <v>45</v>
      </c>
      <c r="F206" s="8">
        <f>100-(100-E206)*(100-F44)/(100-E44)</f>
        <v>43.814655172413794</v>
      </c>
    </row>
    <row r="207" spans="1:6" x14ac:dyDescent="0.2">
      <c r="A207">
        <v>0.18</v>
      </c>
      <c r="B207">
        <v>50</v>
      </c>
      <c r="C207">
        <v>2</v>
      </c>
      <c r="D207" s="2" t="s">
        <v>6</v>
      </c>
      <c r="E207" s="8">
        <v>52.8</v>
      </c>
      <c r="F207" s="8">
        <f t="shared" ref="F207:F243" si="10">100-(100-E207)*(100-F45)/(100-E45)</f>
        <v>51.608080808080807</v>
      </c>
    </row>
    <row r="208" spans="1:6" x14ac:dyDescent="0.2">
      <c r="A208">
        <v>0.25</v>
      </c>
      <c r="B208">
        <v>50</v>
      </c>
      <c r="C208">
        <v>2</v>
      </c>
      <c r="D208" s="2" t="s">
        <v>6</v>
      </c>
      <c r="E208" s="8">
        <v>58.2</v>
      </c>
      <c r="F208" s="8">
        <f t="shared" si="10"/>
        <v>57.012500000000003</v>
      </c>
    </row>
    <row r="209" spans="1:6" x14ac:dyDescent="0.2">
      <c r="A209">
        <v>0.37</v>
      </c>
      <c r="B209">
        <v>50</v>
      </c>
      <c r="C209">
        <v>2</v>
      </c>
      <c r="D209" s="2" t="s">
        <v>6</v>
      </c>
      <c r="E209" s="8">
        <v>63.9</v>
      </c>
      <c r="F209" s="8">
        <f t="shared" si="10"/>
        <v>62.716393442622945</v>
      </c>
    </row>
    <row r="210" spans="1:6" x14ac:dyDescent="0.2">
      <c r="A210">
        <v>0.55000000000000004</v>
      </c>
      <c r="B210">
        <v>50</v>
      </c>
      <c r="C210">
        <v>2</v>
      </c>
      <c r="D210" s="2" t="s">
        <v>6</v>
      </c>
      <c r="E210" s="8">
        <v>69</v>
      </c>
      <c r="F210" s="8">
        <f t="shared" si="10"/>
        <v>67.803088803088798</v>
      </c>
    </row>
    <row r="211" spans="1:6" x14ac:dyDescent="0.2">
      <c r="A211">
        <v>0.75</v>
      </c>
      <c r="B211">
        <v>50</v>
      </c>
      <c r="C211">
        <v>2</v>
      </c>
      <c r="D211" s="2" t="s">
        <v>6</v>
      </c>
      <c r="E211" s="8">
        <v>72.099999999999994</v>
      </c>
      <c r="F211" s="8">
        <f t="shared" si="10"/>
        <v>72.099999999999994</v>
      </c>
    </row>
    <row r="212" spans="1:6" x14ac:dyDescent="0.2">
      <c r="A212">
        <v>1.1000000000000001</v>
      </c>
      <c r="B212">
        <v>50</v>
      </c>
      <c r="C212">
        <v>2</v>
      </c>
      <c r="D212" s="2" t="s">
        <v>6</v>
      </c>
      <c r="E212" s="8">
        <v>75</v>
      </c>
      <c r="F212" s="8">
        <f t="shared" si="10"/>
        <v>75</v>
      </c>
    </row>
    <row r="213" spans="1:6" x14ac:dyDescent="0.2">
      <c r="A213">
        <v>1.5</v>
      </c>
      <c r="B213">
        <v>50</v>
      </c>
      <c r="C213">
        <v>2</v>
      </c>
      <c r="D213" s="2" t="s">
        <v>6</v>
      </c>
      <c r="E213" s="8">
        <v>77.2</v>
      </c>
      <c r="F213" s="8">
        <f t="shared" si="10"/>
        <v>77.2</v>
      </c>
    </row>
    <row r="214" spans="1:6" x14ac:dyDescent="0.2">
      <c r="A214">
        <v>2.2000000000000002</v>
      </c>
      <c r="B214">
        <v>50</v>
      </c>
      <c r="C214">
        <v>2</v>
      </c>
      <c r="D214" s="2" t="s">
        <v>6</v>
      </c>
      <c r="E214" s="8">
        <v>79.7</v>
      </c>
      <c r="F214" s="8">
        <f t="shared" si="10"/>
        <v>79.7</v>
      </c>
    </row>
    <row r="215" spans="1:6" x14ac:dyDescent="0.2">
      <c r="A215">
        <v>3</v>
      </c>
      <c r="B215">
        <v>50</v>
      </c>
      <c r="C215">
        <v>2</v>
      </c>
      <c r="D215" s="2" t="s">
        <v>6</v>
      </c>
      <c r="E215" s="8">
        <v>81.5</v>
      </c>
      <c r="F215" s="8">
        <f t="shared" si="10"/>
        <v>81.5</v>
      </c>
    </row>
    <row r="216" spans="1:6" x14ac:dyDescent="0.2">
      <c r="A216">
        <v>4</v>
      </c>
      <c r="B216">
        <v>50</v>
      </c>
      <c r="C216">
        <v>2</v>
      </c>
      <c r="D216" s="2" t="s">
        <v>6</v>
      </c>
      <c r="E216" s="8">
        <v>83.1</v>
      </c>
      <c r="F216" s="8">
        <f t="shared" si="10"/>
        <v>83.1</v>
      </c>
    </row>
    <row r="217" spans="1:6" x14ac:dyDescent="0.2">
      <c r="A217">
        <v>5.5</v>
      </c>
      <c r="B217">
        <v>50</v>
      </c>
      <c r="C217">
        <v>2</v>
      </c>
      <c r="D217" s="2" t="s">
        <v>6</v>
      </c>
      <c r="E217" s="8">
        <v>84.7</v>
      </c>
      <c r="F217" s="8">
        <f t="shared" si="10"/>
        <v>84.7</v>
      </c>
    </row>
    <row r="218" spans="1:6" x14ac:dyDescent="0.2">
      <c r="A218">
        <v>7.5</v>
      </c>
      <c r="B218">
        <v>50</v>
      </c>
      <c r="C218">
        <v>2</v>
      </c>
      <c r="D218" s="2" t="s">
        <v>6</v>
      </c>
      <c r="E218" s="8">
        <v>86</v>
      </c>
      <c r="F218" s="8">
        <f t="shared" si="10"/>
        <v>86</v>
      </c>
    </row>
    <row r="219" spans="1:6" x14ac:dyDescent="0.2">
      <c r="A219">
        <v>11</v>
      </c>
      <c r="B219">
        <v>50</v>
      </c>
      <c r="C219">
        <v>2</v>
      </c>
      <c r="D219" s="2" t="s">
        <v>6</v>
      </c>
      <c r="E219" s="8">
        <v>87.6</v>
      </c>
      <c r="F219" s="8">
        <f t="shared" si="10"/>
        <v>87.6</v>
      </c>
    </row>
    <row r="220" spans="1:6" x14ac:dyDescent="0.2">
      <c r="A220">
        <v>15</v>
      </c>
      <c r="B220">
        <v>50</v>
      </c>
      <c r="C220">
        <v>2</v>
      </c>
      <c r="D220" s="2" t="s">
        <v>6</v>
      </c>
      <c r="E220" s="8">
        <v>88.7</v>
      </c>
      <c r="F220" s="8">
        <f t="shared" si="10"/>
        <v>88.7</v>
      </c>
    </row>
    <row r="221" spans="1:6" x14ac:dyDescent="0.2">
      <c r="A221">
        <v>18.5</v>
      </c>
      <c r="B221">
        <v>50</v>
      </c>
      <c r="C221">
        <v>2</v>
      </c>
      <c r="D221" s="2" t="s">
        <v>6</v>
      </c>
      <c r="E221" s="8">
        <v>89.3</v>
      </c>
      <c r="F221" s="8">
        <f t="shared" si="10"/>
        <v>89.3</v>
      </c>
    </row>
    <row r="222" spans="1:6" x14ac:dyDescent="0.2">
      <c r="A222">
        <v>22</v>
      </c>
      <c r="B222">
        <v>50</v>
      </c>
      <c r="C222">
        <v>2</v>
      </c>
      <c r="D222" s="2" t="s">
        <v>6</v>
      </c>
      <c r="E222" s="8">
        <v>89.9</v>
      </c>
      <c r="F222" s="8">
        <f t="shared" si="10"/>
        <v>89.9</v>
      </c>
    </row>
    <row r="223" spans="1:6" x14ac:dyDescent="0.2">
      <c r="A223">
        <v>30</v>
      </c>
      <c r="B223">
        <v>50</v>
      </c>
      <c r="C223">
        <v>2</v>
      </c>
      <c r="D223" s="2" t="s">
        <v>6</v>
      </c>
      <c r="E223" s="8">
        <v>90.7</v>
      </c>
      <c r="F223" s="8">
        <f t="shared" si="10"/>
        <v>90.7</v>
      </c>
    </row>
    <row r="224" spans="1:6" x14ac:dyDescent="0.2">
      <c r="A224">
        <v>37</v>
      </c>
      <c r="B224">
        <v>50</v>
      </c>
      <c r="C224">
        <v>2</v>
      </c>
      <c r="D224" s="2" t="s">
        <v>6</v>
      </c>
      <c r="E224" s="8">
        <v>91.2</v>
      </c>
      <c r="F224" s="8">
        <f t="shared" si="10"/>
        <v>91.2</v>
      </c>
    </row>
    <row r="225" spans="1:6" x14ac:dyDescent="0.2">
      <c r="A225">
        <v>45</v>
      </c>
      <c r="B225">
        <v>50</v>
      </c>
      <c r="C225">
        <v>2</v>
      </c>
      <c r="D225" s="2" t="s">
        <v>6</v>
      </c>
      <c r="E225" s="8">
        <v>91.7</v>
      </c>
      <c r="F225" s="8">
        <f t="shared" si="10"/>
        <v>91.7</v>
      </c>
    </row>
    <row r="226" spans="1:6" x14ac:dyDescent="0.2">
      <c r="A226">
        <v>55</v>
      </c>
      <c r="B226">
        <v>50</v>
      </c>
      <c r="C226">
        <v>2</v>
      </c>
      <c r="D226" s="2" t="s">
        <v>6</v>
      </c>
      <c r="E226" s="8">
        <v>92.1</v>
      </c>
      <c r="F226" s="8">
        <f t="shared" si="10"/>
        <v>92.1</v>
      </c>
    </row>
    <row r="227" spans="1:6" x14ac:dyDescent="0.2">
      <c r="A227">
        <v>75</v>
      </c>
      <c r="B227">
        <v>50</v>
      </c>
      <c r="C227">
        <v>2</v>
      </c>
      <c r="D227" s="2" t="s">
        <v>6</v>
      </c>
      <c r="E227" s="8">
        <v>92.7</v>
      </c>
      <c r="F227" s="8">
        <f t="shared" si="10"/>
        <v>92.7</v>
      </c>
    </row>
    <row r="228" spans="1:6" x14ac:dyDescent="0.2">
      <c r="A228">
        <v>90</v>
      </c>
      <c r="B228">
        <v>50</v>
      </c>
      <c r="C228">
        <v>2</v>
      </c>
      <c r="D228" s="2" t="s">
        <v>6</v>
      </c>
      <c r="E228" s="8">
        <v>93</v>
      </c>
      <c r="F228" s="8">
        <f t="shared" si="10"/>
        <v>93</v>
      </c>
    </row>
    <row r="229" spans="1:6" x14ac:dyDescent="0.2">
      <c r="A229">
        <v>110</v>
      </c>
      <c r="B229">
        <v>50</v>
      </c>
      <c r="C229">
        <v>2</v>
      </c>
      <c r="D229" s="2" t="s">
        <v>6</v>
      </c>
      <c r="E229" s="8">
        <v>93.3</v>
      </c>
      <c r="F229" s="8">
        <f t="shared" si="10"/>
        <v>93.3</v>
      </c>
    </row>
    <row r="230" spans="1:6" x14ac:dyDescent="0.2">
      <c r="A230">
        <v>132</v>
      </c>
      <c r="B230">
        <v>50</v>
      </c>
      <c r="C230">
        <v>2</v>
      </c>
      <c r="D230" s="2" t="s">
        <v>6</v>
      </c>
      <c r="E230" s="8">
        <v>93.5</v>
      </c>
      <c r="F230" s="8">
        <f t="shared" si="10"/>
        <v>93.5</v>
      </c>
    </row>
    <row r="231" spans="1:6" x14ac:dyDescent="0.2">
      <c r="A231">
        <v>160</v>
      </c>
      <c r="B231">
        <v>50</v>
      </c>
      <c r="C231">
        <v>2</v>
      </c>
      <c r="D231" s="2" t="s">
        <v>6</v>
      </c>
      <c r="E231" s="8">
        <v>93.8</v>
      </c>
      <c r="F231" s="8">
        <f t="shared" si="10"/>
        <v>93.8</v>
      </c>
    </row>
    <row r="232" spans="1:6" x14ac:dyDescent="0.2">
      <c r="A232">
        <v>200</v>
      </c>
      <c r="B232">
        <v>50</v>
      </c>
      <c r="C232">
        <v>2</v>
      </c>
      <c r="D232" s="2" t="s">
        <v>6</v>
      </c>
      <c r="E232" s="8">
        <v>94</v>
      </c>
      <c r="F232" s="8">
        <f t="shared" si="10"/>
        <v>94</v>
      </c>
    </row>
    <row r="233" spans="1:6" x14ac:dyDescent="0.2">
      <c r="A233">
        <v>250</v>
      </c>
      <c r="B233">
        <v>50</v>
      </c>
      <c r="C233">
        <v>2</v>
      </c>
      <c r="D233" s="2" t="s">
        <v>6</v>
      </c>
      <c r="E233" s="8">
        <v>94</v>
      </c>
      <c r="F233" s="8">
        <f t="shared" si="10"/>
        <v>94</v>
      </c>
    </row>
    <row r="234" spans="1:6" x14ac:dyDescent="0.2">
      <c r="A234">
        <v>315</v>
      </c>
      <c r="B234">
        <v>50</v>
      </c>
      <c r="C234">
        <v>2</v>
      </c>
      <c r="D234" s="2" t="s">
        <v>6</v>
      </c>
      <c r="E234" s="8">
        <v>94</v>
      </c>
      <c r="F234" s="8">
        <f t="shared" si="10"/>
        <v>94</v>
      </c>
    </row>
    <row r="235" spans="1:6" x14ac:dyDescent="0.2">
      <c r="A235">
        <v>355</v>
      </c>
      <c r="B235">
        <v>50</v>
      </c>
      <c r="C235">
        <v>2</v>
      </c>
      <c r="D235" s="2" t="s">
        <v>6</v>
      </c>
      <c r="E235" s="8">
        <v>94</v>
      </c>
      <c r="F235" s="8">
        <f t="shared" si="10"/>
        <v>94</v>
      </c>
    </row>
    <row r="236" spans="1:6" x14ac:dyDescent="0.2">
      <c r="A236">
        <v>400</v>
      </c>
      <c r="B236">
        <v>50</v>
      </c>
      <c r="C236">
        <v>2</v>
      </c>
      <c r="D236" s="2" t="s">
        <v>6</v>
      </c>
      <c r="E236" s="8">
        <v>94</v>
      </c>
      <c r="F236" s="8">
        <f t="shared" si="10"/>
        <v>94</v>
      </c>
    </row>
    <row r="237" spans="1:6" x14ac:dyDescent="0.2">
      <c r="A237">
        <v>500</v>
      </c>
      <c r="B237">
        <v>50</v>
      </c>
      <c r="C237">
        <v>2</v>
      </c>
      <c r="D237" s="2" t="s">
        <v>6</v>
      </c>
      <c r="E237" s="8">
        <v>94</v>
      </c>
      <c r="F237" s="8">
        <f t="shared" si="10"/>
        <v>94</v>
      </c>
    </row>
    <row r="238" spans="1:6" x14ac:dyDescent="0.2">
      <c r="A238">
        <v>560</v>
      </c>
      <c r="B238">
        <v>50</v>
      </c>
      <c r="C238">
        <v>2</v>
      </c>
      <c r="D238" s="2" t="s">
        <v>6</v>
      </c>
      <c r="E238" s="8">
        <v>94</v>
      </c>
      <c r="F238" s="8">
        <f t="shared" si="10"/>
        <v>94</v>
      </c>
    </row>
    <row r="239" spans="1:6" x14ac:dyDescent="0.2">
      <c r="A239">
        <v>630</v>
      </c>
      <c r="B239">
        <v>50</v>
      </c>
      <c r="C239">
        <v>2</v>
      </c>
      <c r="D239" s="2" t="s">
        <v>6</v>
      </c>
      <c r="E239" s="8">
        <v>94</v>
      </c>
      <c r="F239" s="8">
        <f t="shared" si="10"/>
        <v>94</v>
      </c>
    </row>
    <row r="240" spans="1:6" x14ac:dyDescent="0.2">
      <c r="A240">
        <v>710</v>
      </c>
      <c r="B240">
        <v>50</v>
      </c>
      <c r="C240">
        <v>2</v>
      </c>
      <c r="D240" s="2" t="s">
        <v>6</v>
      </c>
      <c r="E240" s="8">
        <v>94</v>
      </c>
      <c r="F240" s="8">
        <f t="shared" si="10"/>
        <v>94</v>
      </c>
    </row>
    <row r="241" spans="1:6" x14ac:dyDescent="0.2">
      <c r="A241">
        <v>800</v>
      </c>
      <c r="B241">
        <v>50</v>
      </c>
      <c r="C241">
        <v>2</v>
      </c>
      <c r="D241" s="2" t="s">
        <v>6</v>
      </c>
      <c r="E241" s="8">
        <v>94</v>
      </c>
      <c r="F241" s="8">
        <f t="shared" si="10"/>
        <v>94</v>
      </c>
    </row>
    <row r="242" spans="1:6" x14ac:dyDescent="0.2">
      <c r="A242">
        <v>900</v>
      </c>
      <c r="B242">
        <v>50</v>
      </c>
      <c r="C242">
        <v>2</v>
      </c>
      <c r="D242" s="2" t="s">
        <v>6</v>
      </c>
      <c r="E242" s="8">
        <v>94</v>
      </c>
      <c r="F242" s="8">
        <f t="shared" si="10"/>
        <v>94</v>
      </c>
    </row>
    <row r="243" spans="1:6" x14ac:dyDescent="0.2">
      <c r="A243">
        <v>1000</v>
      </c>
      <c r="B243">
        <v>50</v>
      </c>
      <c r="C243">
        <v>2</v>
      </c>
      <c r="D243" s="2" t="s">
        <v>6</v>
      </c>
      <c r="E243" s="8">
        <v>94</v>
      </c>
      <c r="F243" s="8">
        <f t="shared" si="10"/>
        <v>94</v>
      </c>
    </row>
    <row r="244" spans="1:6" x14ac:dyDescent="0.2">
      <c r="E244" s="8"/>
    </row>
    <row r="245" spans="1:6" x14ac:dyDescent="0.2">
      <c r="A245">
        <v>0.12</v>
      </c>
      <c r="B245">
        <v>50</v>
      </c>
      <c r="C245">
        <v>6</v>
      </c>
      <c r="D245" s="2" t="s">
        <v>6</v>
      </c>
      <c r="E245" s="8">
        <v>38.299999999999997</v>
      </c>
      <c r="F245" s="8">
        <f>100-(100-E245)*(100-F83)/(100-E83)</f>
        <v>37.051012145748992</v>
      </c>
    </row>
    <row r="246" spans="1:6" x14ac:dyDescent="0.2">
      <c r="A246">
        <v>0.18</v>
      </c>
      <c r="B246">
        <v>50</v>
      </c>
      <c r="C246">
        <v>6</v>
      </c>
      <c r="D246" s="2" t="s">
        <v>6</v>
      </c>
      <c r="E246" s="8">
        <v>45.5</v>
      </c>
      <c r="F246" s="8">
        <f t="shared" ref="F246:F282" si="11">100-(100-E246)*(100-F84)/(100-E84)</f>
        <v>44.244239631336413</v>
      </c>
    </row>
    <row r="247" spans="1:6" x14ac:dyDescent="0.2">
      <c r="A247">
        <v>0.25</v>
      </c>
      <c r="B247">
        <v>50</v>
      </c>
      <c r="C247">
        <v>6</v>
      </c>
      <c r="D247" s="2" t="s">
        <v>6</v>
      </c>
      <c r="E247" s="8">
        <v>52.1</v>
      </c>
      <c r="F247" s="8">
        <f t="shared" si="11"/>
        <v>50.852604166666673</v>
      </c>
    </row>
    <row r="248" spans="1:6" x14ac:dyDescent="0.2">
      <c r="A248">
        <v>0.37</v>
      </c>
      <c r="B248">
        <v>50</v>
      </c>
      <c r="C248">
        <v>6</v>
      </c>
      <c r="D248" s="2" t="s">
        <v>6</v>
      </c>
      <c r="E248" s="8">
        <v>59.7</v>
      </c>
      <c r="F248" s="8">
        <f t="shared" si="11"/>
        <v>58.456172839506173</v>
      </c>
    </row>
    <row r="249" spans="1:6" x14ac:dyDescent="0.2">
      <c r="A249">
        <v>0.55000000000000004</v>
      </c>
      <c r="B249">
        <v>50</v>
      </c>
      <c r="C249">
        <v>6</v>
      </c>
      <c r="D249" s="2" t="s">
        <v>6</v>
      </c>
      <c r="E249" s="8">
        <v>65.8</v>
      </c>
      <c r="F249" s="8">
        <f t="shared" si="11"/>
        <v>64.528624535315984</v>
      </c>
    </row>
    <row r="250" spans="1:6" x14ac:dyDescent="0.2">
      <c r="A250">
        <v>0.75</v>
      </c>
      <c r="B250">
        <v>50</v>
      </c>
      <c r="C250">
        <v>6</v>
      </c>
      <c r="D250" s="2" t="s">
        <v>6</v>
      </c>
      <c r="E250" s="8">
        <v>70</v>
      </c>
      <c r="F250" s="8">
        <f t="shared" si="11"/>
        <v>70</v>
      </c>
    </row>
    <row r="251" spans="1:6" x14ac:dyDescent="0.2">
      <c r="A251">
        <v>1.1000000000000001</v>
      </c>
      <c r="B251">
        <v>50</v>
      </c>
      <c r="C251">
        <v>6</v>
      </c>
      <c r="D251" s="2" t="s">
        <v>6</v>
      </c>
      <c r="E251" s="8">
        <v>72.900000000000006</v>
      </c>
      <c r="F251" s="8">
        <f t="shared" si="11"/>
        <v>72.900000000000006</v>
      </c>
    </row>
    <row r="252" spans="1:6" x14ac:dyDescent="0.2">
      <c r="A252">
        <v>1.5</v>
      </c>
      <c r="B252">
        <v>50</v>
      </c>
      <c r="C252">
        <v>6</v>
      </c>
      <c r="D252" s="2" t="s">
        <v>6</v>
      </c>
      <c r="E252" s="8">
        <v>75.2</v>
      </c>
      <c r="F252" s="8">
        <f t="shared" si="11"/>
        <v>75.2</v>
      </c>
    </row>
    <row r="253" spans="1:6" x14ac:dyDescent="0.2">
      <c r="A253">
        <v>2.2000000000000002</v>
      </c>
      <c r="B253">
        <v>50</v>
      </c>
      <c r="C253">
        <v>6</v>
      </c>
      <c r="D253" s="2" t="s">
        <v>6</v>
      </c>
      <c r="E253" s="8">
        <v>77.7</v>
      </c>
      <c r="F253" s="8">
        <f t="shared" si="11"/>
        <v>77.7</v>
      </c>
    </row>
    <row r="254" spans="1:6" x14ac:dyDescent="0.2">
      <c r="A254">
        <v>3</v>
      </c>
      <c r="B254">
        <v>50</v>
      </c>
      <c r="C254">
        <v>6</v>
      </c>
      <c r="D254" s="2" t="s">
        <v>6</v>
      </c>
      <c r="E254" s="8">
        <v>79.7</v>
      </c>
      <c r="F254" s="8">
        <f t="shared" si="11"/>
        <v>79.7</v>
      </c>
    </row>
    <row r="255" spans="1:6" x14ac:dyDescent="0.2">
      <c r="A255">
        <v>4</v>
      </c>
      <c r="B255">
        <v>50</v>
      </c>
      <c r="C255">
        <v>6</v>
      </c>
      <c r="D255" s="2" t="s">
        <v>6</v>
      </c>
      <c r="E255" s="8">
        <v>81.400000000000006</v>
      </c>
      <c r="F255" s="8">
        <f t="shared" si="11"/>
        <v>81.400000000000006</v>
      </c>
    </row>
    <row r="256" spans="1:6" x14ac:dyDescent="0.2">
      <c r="A256">
        <v>5.5</v>
      </c>
      <c r="B256">
        <v>50</v>
      </c>
      <c r="C256">
        <v>6</v>
      </c>
      <c r="D256" s="2" t="s">
        <v>6</v>
      </c>
      <c r="E256" s="8">
        <v>83.1</v>
      </c>
      <c r="F256" s="8">
        <f t="shared" si="11"/>
        <v>83.1</v>
      </c>
    </row>
    <row r="257" spans="1:6" x14ac:dyDescent="0.2">
      <c r="A257">
        <v>7.5</v>
      </c>
      <c r="B257">
        <v>50</v>
      </c>
      <c r="C257">
        <v>6</v>
      </c>
      <c r="D257" s="2" t="s">
        <v>6</v>
      </c>
      <c r="E257" s="8">
        <v>84.7</v>
      </c>
      <c r="F257" s="8">
        <f t="shared" si="11"/>
        <v>84.7</v>
      </c>
    </row>
    <row r="258" spans="1:6" x14ac:dyDescent="0.2">
      <c r="A258">
        <v>11</v>
      </c>
      <c r="B258">
        <v>50</v>
      </c>
      <c r="C258">
        <v>6</v>
      </c>
      <c r="D258" s="2" t="s">
        <v>6</v>
      </c>
      <c r="E258" s="8">
        <v>86.4</v>
      </c>
      <c r="F258" s="8">
        <f t="shared" si="11"/>
        <v>86.4</v>
      </c>
    </row>
    <row r="259" spans="1:6" x14ac:dyDescent="0.2">
      <c r="A259">
        <v>15</v>
      </c>
      <c r="B259">
        <v>50</v>
      </c>
      <c r="C259">
        <v>6</v>
      </c>
      <c r="D259" s="2" t="s">
        <v>6</v>
      </c>
      <c r="E259" s="8">
        <v>87.7</v>
      </c>
      <c r="F259" s="8">
        <f t="shared" si="11"/>
        <v>87.7</v>
      </c>
    </row>
    <row r="260" spans="1:6" x14ac:dyDescent="0.2">
      <c r="A260">
        <v>18.5</v>
      </c>
      <c r="B260">
        <v>50</v>
      </c>
      <c r="C260">
        <v>6</v>
      </c>
      <c r="D260" s="2" t="s">
        <v>6</v>
      </c>
      <c r="E260" s="8">
        <v>88.6</v>
      </c>
      <c r="F260" s="8">
        <f t="shared" si="11"/>
        <v>88.6</v>
      </c>
    </row>
    <row r="261" spans="1:6" x14ac:dyDescent="0.2">
      <c r="A261">
        <v>22</v>
      </c>
      <c r="B261">
        <v>50</v>
      </c>
      <c r="C261">
        <v>6</v>
      </c>
      <c r="D261" s="2" t="s">
        <v>6</v>
      </c>
      <c r="E261" s="8">
        <v>89.2</v>
      </c>
      <c r="F261" s="8">
        <f t="shared" si="11"/>
        <v>89.2</v>
      </c>
    </row>
    <row r="262" spans="1:6" x14ac:dyDescent="0.2">
      <c r="A262">
        <v>30</v>
      </c>
      <c r="B262">
        <v>50</v>
      </c>
      <c r="C262">
        <v>6</v>
      </c>
      <c r="D262" s="2" t="s">
        <v>6</v>
      </c>
      <c r="E262" s="8">
        <v>90.2</v>
      </c>
      <c r="F262" s="8">
        <f t="shared" si="11"/>
        <v>90.2</v>
      </c>
    </row>
    <row r="263" spans="1:6" x14ac:dyDescent="0.2">
      <c r="A263">
        <v>37</v>
      </c>
      <c r="B263">
        <v>50</v>
      </c>
      <c r="C263">
        <v>6</v>
      </c>
      <c r="D263" s="2" t="s">
        <v>6</v>
      </c>
      <c r="E263" s="8">
        <v>90.8</v>
      </c>
      <c r="F263" s="8">
        <f t="shared" si="11"/>
        <v>90.8</v>
      </c>
    </row>
    <row r="264" spans="1:6" x14ac:dyDescent="0.2">
      <c r="A264">
        <v>45</v>
      </c>
      <c r="B264">
        <v>50</v>
      </c>
      <c r="C264">
        <v>6</v>
      </c>
      <c r="D264" s="2" t="s">
        <v>6</v>
      </c>
      <c r="E264" s="8">
        <v>91.4</v>
      </c>
      <c r="F264" s="8">
        <f t="shared" si="11"/>
        <v>91.4</v>
      </c>
    </row>
    <row r="265" spans="1:6" x14ac:dyDescent="0.2">
      <c r="A265">
        <v>55</v>
      </c>
      <c r="B265">
        <v>50</v>
      </c>
      <c r="C265">
        <v>6</v>
      </c>
      <c r="D265" s="2" t="s">
        <v>6</v>
      </c>
      <c r="E265" s="8">
        <v>91.9</v>
      </c>
      <c r="F265" s="8">
        <f t="shared" si="11"/>
        <v>91.9</v>
      </c>
    </row>
    <row r="266" spans="1:6" x14ac:dyDescent="0.2">
      <c r="A266">
        <v>75</v>
      </c>
      <c r="B266">
        <v>50</v>
      </c>
      <c r="C266">
        <v>6</v>
      </c>
      <c r="D266" s="2" t="s">
        <v>6</v>
      </c>
      <c r="E266" s="8">
        <v>92.6</v>
      </c>
      <c r="F266" s="8">
        <f t="shared" si="11"/>
        <v>92.6</v>
      </c>
    </row>
    <row r="267" spans="1:6" x14ac:dyDescent="0.2">
      <c r="A267">
        <v>90</v>
      </c>
      <c r="B267">
        <v>50</v>
      </c>
      <c r="C267">
        <v>6</v>
      </c>
      <c r="D267" s="2" t="s">
        <v>6</v>
      </c>
      <c r="E267" s="8">
        <v>92.9</v>
      </c>
      <c r="F267" s="8">
        <f t="shared" si="11"/>
        <v>92.9</v>
      </c>
    </row>
    <row r="268" spans="1:6" x14ac:dyDescent="0.2">
      <c r="A268">
        <v>110</v>
      </c>
      <c r="B268">
        <v>50</v>
      </c>
      <c r="C268">
        <v>6</v>
      </c>
      <c r="D268" s="2" t="s">
        <v>6</v>
      </c>
      <c r="E268" s="8">
        <v>93.3</v>
      </c>
      <c r="F268" s="8">
        <f t="shared" si="11"/>
        <v>93.3</v>
      </c>
    </row>
    <row r="269" spans="1:6" x14ac:dyDescent="0.2">
      <c r="A269">
        <v>132</v>
      </c>
      <c r="B269">
        <v>50</v>
      </c>
      <c r="C269">
        <v>6</v>
      </c>
      <c r="D269" s="2" t="s">
        <v>6</v>
      </c>
      <c r="E269" s="8">
        <v>93.5</v>
      </c>
      <c r="F269" s="8">
        <f t="shared" si="11"/>
        <v>93.5</v>
      </c>
    </row>
    <row r="270" spans="1:6" x14ac:dyDescent="0.2">
      <c r="A270">
        <v>160</v>
      </c>
      <c r="B270">
        <v>50</v>
      </c>
      <c r="C270">
        <v>6</v>
      </c>
      <c r="D270" s="2" t="s">
        <v>6</v>
      </c>
      <c r="E270" s="8">
        <v>93.8</v>
      </c>
      <c r="F270" s="8">
        <f t="shared" si="11"/>
        <v>93.8</v>
      </c>
    </row>
    <row r="271" spans="1:6" x14ac:dyDescent="0.2">
      <c r="A271">
        <v>200</v>
      </c>
      <c r="B271">
        <v>50</v>
      </c>
      <c r="C271">
        <v>6</v>
      </c>
      <c r="D271" s="2" t="s">
        <v>6</v>
      </c>
      <c r="E271" s="8">
        <v>94</v>
      </c>
      <c r="F271" s="8">
        <f t="shared" si="11"/>
        <v>94</v>
      </c>
    </row>
    <row r="272" spans="1:6" x14ac:dyDescent="0.2">
      <c r="A272">
        <v>250</v>
      </c>
      <c r="B272">
        <v>50</v>
      </c>
      <c r="C272">
        <v>6</v>
      </c>
      <c r="D272" s="2" t="s">
        <v>6</v>
      </c>
      <c r="E272" s="8">
        <v>94</v>
      </c>
      <c r="F272" s="8">
        <f t="shared" si="11"/>
        <v>94</v>
      </c>
    </row>
    <row r="273" spans="1:6" x14ac:dyDescent="0.2">
      <c r="A273">
        <v>315</v>
      </c>
      <c r="B273">
        <v>50</v>
      </c>
      <c r="C273">
        <v>6</v>
      </c>
      <c r="D273" s="2" t="s">
        <v>6</v>
      </c>
      <c r="E273" s="8">
        <v>94</v>
      </c>
      <c r="F273" s="8">
        <f t="shared" si="11"/>
        <v>94</v>
      </c>
    </row>
    <row r="274" spans="1:6" x14ac:dyDescent="0.2">
      <c r="A274">
        <v>355</v>
      </c>
      <c r="B274">
        <v>50</v>
      </c>
      <c r="C274">
        <v>6</v>
      </c>
      <c r="D274" s="2" t="s">
        <v>6</v>
      </c>
      <c r="E274" s="8">
        <v>94</v>
      </c>
      <c r="F274" s="8">
        <f t="shared" si="11"/>
        <v>94</v>
      </c>
    </row>
    <row r="275" spans="1:6" x14ac:dyDescent="0.2">
      <c r="A275">
        <v>400</v>
      </c>
      <c r="B275">
        <v>50</v>
      </c>
      <c r="C275">
        <v>6</v>
      </c>
      <c r="D275" s="2" t="s">
        <v>6</v>
      </c>
      <c r="E275" s="8">
        <v>94</v>
      </c>
      <c r="F275" s="8">
        <f t="shared" si="11"/>
        <v>94</v>
      </c>
    </row>
    <row r="276" spans="1:6" x14ac:dyDescent="0.2">
      <c r="A276">
        <v>500</v>
      </c>
      <c r="B276">
        <v>50</v>
      </c>
      <c r="C276">
        <v>6</v>
      </c>
      <c r="D276" s="2" t="s">
        <v>6</v>
      </c>
      <c r="E276" s="8">
        <v>94</v>
      </c>
      <c r="F276" s="8">
        <f t="shared" si="11"/>
        <v>94</v>
      </c>
    </row>
    <row r="277" spans="1:6" x14ac:dyDescent="0.2">
      <c r="A277">
        <v>560</v>
      </c>
      <c r="B277">
        <v>50</v>
      </c>
      <c r="C277">
        <v>6</v>
      </c>
      <c r="D277" s="2" t="s">
        <v>6</v>
      </c>
      <c r="E277" s="8">
        <v>94</v>
      </c>
      <c r="F277" s="8">
        <f t="shared" si="11"/>
        <v>94</v>
      </c>
    </row>
    <row r="278" spans="1:6" x14ac:dyDescent="0.2">
      <c r="A278">
        <v>630</v>
      </c>
      <c r="B278">
        <v>50</v>
      </c>
      <c r="C278">
        <v>6</v>
      </c>
      <c r="D278" s="2" t="s">
        <v>6</v>
      </c>
      <c r="E278" s="8">
        <v>94</v>
      </c>
      <c r="F278" s="8">
        <f t="shared" si="11"/>
        <v>94</v>
      </c>
    </row>
    <row r="279" spans="1:6" x14ac:dyDescent="0.2">
      <c r="A279">
        <v>710</v>
      </c>
      <c r="B279">
        <v>50</v>
      </c>
      <c r="C279">
        <v>6</v>
      </c>
      <c r="D279" s="2" t="s">
        <v>6</v>
      </c>
      <c r="E279" s="8">
        <v>94</v>
      </c>
      <c r="F279" s="8">
        <f t="shared" si="11"/>
        <v>94</v>
      </c>
    </row>
    <row r="280" spans="1:6" x14ac:dyDescent="0.2">
      <c r="A280">
        <v>800</v>
      </c>
      <c r="B280">
        <v>50</v>
      </c>
      <c r="C280">
        <v>6</v>
      </c>
      <c r="D280" s="2" t="s">
        <v>6</v>
      </c>
      <c r="E280" s="8">
        <v>94</v>
      </c>
      <c r="F280" s="8">
        <f t="shared" si="11"/>
        <v>94</v>
      </c>
    </row>
    <row r="281" spans="1:6" x14ac:dyDescent="0.2">
      <c r="A281">
        <v>900</v>
      </c>
      <c r="B281">
        <v>50</v>
      </c>
      <c r="C281">
        <v>6</v>
      </c>
      <c r="D281" s="2" t="s">
        <v>6</v>
      </c>
      <c r="E281" s="8">
        <v>94</v>
      </c>
      <c r="F281" s="8">
        <f t="shared" si="11"/>
        <v>94</v>
      </c>
    </row>
    <row r="282" spans="1:6" x14ac:dyDescent="0.2">
      <c r="A282">
        <v>1000</v>
      </c>
      <c r="B282">
        <v>50</v>
      </c>
      <c r="C282">
        <v>6</v>
      </c>
      <c r="D282" s="2" t="s">
        <v>6</v>
      </c>
      <c r="E282" s="8">
        <v>94</v>
      </c>
      <c r="F282" s="8">
        <f t="shared" si="11"/>
        <v>94</v>
      </c>
    </row>
    <row r="284" spans="1:6" x14ac:dyDescent="0.2">
      <c r="A284">
        <v>0.12</v>
      </c>
      <c r="B284">
        <v>50</v>
      </c>
      <c r="C284">
        <v>8</v>
      </c>
      <c r="D284" s="2" t="s">
        <v>6</v>
      </c>
      <c r="E284" s="8">
        <v>31</v>
      </c>
      <c r="F284" s="8">
        <f>100-(100-E284)*(100-F122)/(100-E122)</f>
        <v>29.853820598006649</v>
      </c>
    </row>
    <row r="285" spans="1:6" x14ac:dyDescent="0.2">
      <c r="A285">
        <v>0.18</v>
      </c>
      <c r="B285">
        <v>50</v>
      </c>
      <c r="C285">
        <v>8</v>
      </c>
      <c r="D285" s="2" t="s">
        <v>6</v>
      </c>
      <c r="E285" s="8">
        <v>38</v>
      </c>
      <c r="F285" s="8">
        <f t="shared" ref="F285:F321" si="12">100-(100-E285)*(100-F123)/(100-E123)</f>
        <v>36.853974121996302</v>
      </c>
    </row>
    <row r="286" spans="1:6" x14ac:dyDescent="0.2">
      <c r="A286">
        <v>0.25</v>
      </c>
      <c r="B286">
        <v>50</v>
      </c>
      <c r="C286">
        <v>8</v>
      </c>
      <c r="D286" s="2" t="s">
        <v>6</v>
      </c>
      <c r="E286" s="8">
        <v>43.3</v>
      </c>
      <c r="F286" s="8">
        <f t="shared" si="12"/>
        <v>42.152226720647775</v>
      </c>
    </row>
    <row r="287" spans="1:6" x14ac:dyDescent="0.2">
      <c r="A287">
        <v>0.37</v>
      </c>
      <c r="B287">
        <v>50</v>
      </c>
      <c r="C287">
        <v>8</v>
      </c>
      <c r="D287" s="2" t="s">
        <v>6</v>
      </c>
      <c r="E287" s="8">
        <v>49.7</v>
      </c>
      <c r="F287" s="8">
        <f t="shared" si="12"/>
        <v>48.554214123006837</v>
      </c>
    </row>
    <row r="288" spans="1:6" x14ac:dyDescent="0.2">
      <c r="A288">
        <v>0.55000000000000004</v>
      </c>
      <c r="B288">
        <v>50</v>
      </c>
      <c r="C288">
        <v>8</v>
      </c>
      <c r="D288" s="2" t="s">
        <v>6</v>
      </c>
      <c r="E288" s="8">
        <v>56.1</v>
      </c>
      <c r="F288" s="8">
        <f t="shared" si="12"/>
        <v>54.953785900783295</v>
      </c>
    </row>
    <row r="289" spans="1:6" x14ac:dyDescent="0.2">
      <c r="A289">
        <v>0.75</v>
      </c>
      <c r="B289">
        <v>50</v>
      </c>
      <c r="C289">
        <v>8</v>
      </c>
      <c r="D289" s="2" t="s">
        <v>6</v>
      </c>
      <c r="E289" s="8">
        <v>61.2</v>
      </c>
      <c r="F289" s="8">
        <f t="shared" si="12"/>
        <v>61.2</v>
      </c>
    </row>
    <row r="290" spans="1:6" x14ac:dyDescent="0.2">
      <c r="A290">
        <v>1.1000000000000001</v>
      </c>
      <c r="B290">
        <v>50</v>
      </c>
      <c r="C290">
        <v>8</v>
      </c>
      <c r="D290" s="2" t="s">
        <v>6</v>
      </c>
      <c r="E290" s="8">
        <v>68.5</v>
      </c>
      <c r="F290" s="8">
        <f t="shared" si="12"/>
        <v>68.5</v>
      </c>
    </row>
    <row r="291" spans="1:6" x14ac:dyDescent="0.2">
      <c r="A291">
        <v>1.5</v>
      </c>
      <c r="B291">
        <v>50</v>
      </c>
      <c r="C291">
        <v>8</v>
      </c>
      <c r="D291" s="2" t="s">
        <v>6</v>
      </c>
      <c r="E291" s="8">
        <v>70.2</v>
      </c>
      <c r="F291" s="8">
        <f t="shared" si="12"/>
        <v>70.2</v>
      </c>
    </row>
    <row r="292" spans="1:6" x14ac:dyDescent="0.2">
      <c r="A292">
        <v>2.2000000000000002</v>
      </c>
      <c r="B292">
        <v>50</v>
      </c>
      <c r="C292">
        <v>8</v>
      </c>
      <c r="D292" s="2" t="s">
        <v>6</v>
      </c>
      <c r="E292" s="8">
        <v>74.2</v>
      </c>
      <c r="F292" s="8">
        <f t="shared" si="12"/>
        <v>74.2</v>
      </c>
    </row>
    <row r="293" spans="1:6" x14ac:dyDescent="0.2">
      <c r="A293">
        <v>3</v>
      </c>
      <c r="B293">
        <v>50</v>
      </c>
      <c r="C293">
        <v>8</v>
      </c>
      <c r="D293" s="2" t="s">
        <v>6</v>
      </c>
      <c r="E293" s="8">
        <v>77</v>
      </c>
      <c r="F293" s="8">
        <f t="shared" si="12"/>
        <v>77</v>
      </c>
    </row>
    <row r="294" spans="1:6" x14ac:dyDescent="0.2">
      <c r="A294">
        <v>4</v>
      </c>
      <c r="B294">
        <v>50</v>
      </c>
      <c r="C294">
        <v>8</v>
      </c>
      <c r="D294" s="2" t="s">
        <v>6</v>
      </c>
      <c r="E294" s="8">
        <v>79.2</v>
      </c>
      <c r="F294" s="8">
        <f t="shared" si="12"/>
        <v>79.2</v>
      </c>
    </row>
    <row r="295" spans="1:6" x14ac:dyDescent="0.2">
      <c r="A295">
        <v>5.5</v>
      </c>
      <c r="B295">
        <v>50</v>
      </c>
      <c r="C295">
        <v>8</v>
      </c>
      <c r="D295" s="2" t="s">
        <v>6</v>
      </c>
      <c r="E295" s="8">
        <v>81.400000000000006</v>
      </c>
      <c r="F295" s="8">
        <f t="shared" si="12"/>
        <v>81.400000000000006</v>
      </c>
    </row>
    <row r="296" spans="1:6" x14ac:dyDescent="0.2">
      <c r="A296">
        <v>7.5</v>
      </c>
      <c r="B296">
        <v>50</v>
      </c>
      <c r="C296">
        <v>8</v>
      </c>
      <c r="D296" s="2" t="s">
        <v>6</v>
      </c>
      <c r="E296" s="8">
        <v>83.1</v>
      </c>
      <c r="F296" s="8">
        <f t="shared" si="12"/>
        <v>83.1</v>
      </c>
    </row>
    <row r="297" spans="1:6" x14ac:dyDescent="0.2">
      <c r="A297">
        <v>11</v>
      </c>
      <c r="B297">
        <v>50</v>
      </c>
      <c r="C297">
        <v>8</v>
      </c>
      <c r="D297" s="2" t="s">
        <v>6</v>
      </c>
      <c r="E297" s="8">
        <v>85</v>
      </c>
      <c r="F297" s="8">
        <f t="shared" si="12"/>
        <v>85</v>
      </c>
    </row>
    <row r="298" spans="1:6" x14ac:dyDescent="0.2">
      <c r="A298">
        <v>15</v>
      </c>
      <c r="B298">
        <v>50</v>
      </c>
      <c r="C298">
        <v>8</v>
      </c>
      <c r="D298" s="2" t="s">
        <v>6</v>
      </c>
      <c r="E298" s="8">
        <v>86.2</v>
      </c>
      <c r="F298" s="8">
        <f t="shared" si="12"/>
        <v>86.2</v>
      </c>
    </row>
    <row r="299" spans="1:6" x14ac:dyDescent="0.2">
      <c r="A299">
        <v>18.5</v>
      </c>
      <c r="B299">
        <v>50</v>
      </c>
      <c r="C299">
        <v>8</v>
      </c>
      <c r="D299" s="2" t="s">
        <v>6</v>
      </c>
      <c r="E299" s="8">
        <v>86.9</v>
      </c>
      <c r="F299" s="8">
        <f t="shared" si="12"/>
        <v>86.9</v>
      </c>
    </row>
    <row r="300" spans="1:6" x14ac:dyDescent="0.2">
      <c r="A300">
        <v>22</v>
      </c>
      <c r="B300">
        <v>50</v>
      </c>
      <c r="C300">
        <v>8</v>
      </c>
      <c r="D300" s="2" t="s">
        <v>6</v>
      </c>
      <c r="E300" s="8">
        <v>87.4</v>
      </c>
      <c r="F300" s="8">
        <f t="shared" si="12"/>
        <v>87.4</v>
      </c>
    </row>
    <row r="301" spans="1:6" x14ac:dyDescent="0.2">
      <c r="A301">
        <v>30</v>
      </c>
      <c r="B301">
        <v>50</v>
      </c>
      <c r="C301">
        <v>8</v>
      </c>
      <c r="D301" s="2" t="s">
        <v>6</v>
      </c>
      <c r="E301" s="8">
        <v>88.3</v>
      </c>
      <c r="F301" s="8">
        <f t="shared" si="12"/>
        <v>88.3</v>
      </c>
    </row>
    <row r="302" spans="1:6" x14ac:dyDescent="0.2">
      <c r="A302">
        <v>37</v>
      </c>
      <c r="B302">
        <v>50</v>
      </c>
      <c r="C302">
        <v>8</v>
      </c>
      <c r="D302" s="2" t="s">
        <v>6</v>
      </c>
      <c r="E302" s="8">
        <v>88.8</v>
      </c>
      <c r="F302" s="8">
        <f t="shared" si="12"/>
        <v>88.8</v>
      </c>
    </row>
    <row r="303" spans="1:6" x14ac:dyDescent="0.2">
      <c r="A303">
        <v>45</v>
      </c>
      <c r="B303">
        <v>50</v>
      </c>
      <c r="C303">
        <v>8</v>
      </c>
      <c r="D303" s="2" t="s">
        <v>6</v>
      </c>
      <c r="E303" s="8">
        <v>89.2</v>
      </c>
      <c r="F303" s="8">
        <f t="shared" si="12"/>
        <v>89.2</v>
      </c>
    </row>
    <row r="304" spans="1:6" x14ac:dyDescent="0.2">
      <c r="A304">
        <v>55</v>
      </c>
      <c r="B304">
        <v>50</v>
      </c>
      <c r="C304">
        <v>8</v>
      </c>
      <c r="D304" s="2" t="s">
        <v>6</v>
      </c>
      <c r="E304" s="8">
        <v>89.7</v>
      </c>
      <c r="F304" s="8">
        <f t="shared" si="12"/>
        <v>89.7</v>
      </c>
    </row>
    <row r="305" spans="1:6" x14ac:dyDescent="0.2">
      <c r="A305">
        <v>75</v>
      </c>
      <c r="B305">
        <v>50</v>
      </c>
      <c r="C305">
        <v>8</v>
      </c>
      <c r="D305" s="2" t="s">
        <v>6</v>
      </c>
      <c r="E305" s="8">
        <v>90.3</v>
      </c>
      <c r="F305" s="8">
        <f t="shared" si="12"/>
        <v>90.3</v>
      </c>
    </row>
    <row r="306" spans="1:6" x14ac:dyDescent="0.2">
      <c r="A306">
        <v>90</v>
      </c>
      <c r="B306">
        <v>50</v>
      </c>
      <c r="C306">
        <v>8</v>
      </c>
      <c r="D306" s="2" t="s">
        <v>6</v>
      </c>
      <c r="E306" s="8">
        <v>90.7</v>
      </c>
      <c r="F306" s="8">
        <f t="shared" si="12"/>
        <v>90.7</v>
      </c>
    </row>
    <row r="307" spans="1:6" x14ac:dyDescent="0.2">
      <c r="A307">
        <v>110</v>
      </c>
      <c r="B307">
        <v>50</v>
      </c>
      <c r="C307">
        <v>8</v>
      </c>
      <c r="D307" s="2" t="s">
        <v>6</v>
      </c>
      <c r="E307" s="8">
        <v>91.1</v>
      </c>
      <c r="F307" s="8">
        <f t="shared" si="12"/>
        <v>91.1</v>
      </c>
    </row>
    <row r="308" spans="1:6" x14ac:dyDescent="0.2">
      <c r="A308">
        <v>132</v>
      </c>
      <c r="B308">
        <v>50</v>
      </c>
      <c r="C308">
        <v>8</v>
      </c>
      <c r="D308" s="2" t="s">
        <v>6</v>
      </c>
      <c r="E308" s="8">
        <v>91.5</v>
      </c>
      <c r="F308" s="8">
        <f t="shared" si="12"/>
        <v>91.5</v>
      </c>
    </row>
    <row r="309" spans="1:6" x14ac:dyDescent="0.2">
      <c r="A309">
        <v>160</v>
      </c>
      <c r="B309">
        <v>50</v>
      </c>
      <c r="C309">
        <v>8</v>
      </c>
      <c r="D309" s="2" t="s">
        <v>6</v>
      </c>
      <c r="E309" s="8">
        <v>91.9</v>
      </c>
      <c r="F309" s="8">
        <f t="shared" si="12"/>
        <v>91.9</v>
      </c>
    </row>
    <row r="310" spans="1:6" x14ac:dyDescent="0.2">
      <c r="A310">
        <v>200</v>
      </c>
      <c r="B310">
        <v>50</v>
      </c>
      <c r="C310">
        <v>8</v>
      </c>
      <c r="D310" s="2" t="s">
        <v>6</v>
      </c>
      <c r="E310" s="8">
        <v>92.5</v>
      </c>
      <c r="F310" s="8">
        <f t="shared" si="12"/>
        <v>92.5</v>
      </c>
    </row>
    <row r="311" spans="1:6" x14ac:dyDescent="0.2">
      <c r="A311">
        <v>250</v>
      </c>
      <c r="B311">
        <v>50</v>
      </c>
      <c r="C311">
        <v>8</v>
      </c>
      <c r="D311" s="2" t="s">
        <v>6</v>
      </c>
      <c r="E311" s="8">
        <v>92.5</v>
      </c>
      <c r="F311" s="8">
        <f t="shared" si="12"/>
        <v>92.5</v>
      </c>
    </row>
    <row r="312" spans="1:6" x14ac:dyDescent="0.2">
      <c r="A312">
        <v>315</v>
      </c>
      <c r="B312">
        <v>50</v>
      </c>
      <c r="C312">
        <v>8</v>
      </c>
      <c r="D312" s="2" t="s">
        <v>6</v>
      </c>
      <c r="E312" s="8">
        <v>92.5</v>
      </c>
      <c r="F312" s="8">
        <f t="shared" si="12"/>
        <v>92.5</v>
      </c>
    </row>
    <row r="313" spans="1:6" x14ac:dyDescent="0.2">
      <c r="A313">
        <v>355</v>
      </c>
      <c r="B313">
        <v>50</v>
      </c>
      <c r="C313">
        <v>8</v>
      </c>
      <c r="D313" s="2" t="s">
        <v>6</v>
      </c>
      <c r="E313" s="8">
        <v>92.5</v>
      </c>
      <c r="F313" s="8">
        <f t="shared" si="12"/>
        <v>92.5</v>
      </c>
    </row>
    <row r="314" spans="1:6" x14ac:dyDescent="0.2">
      <c r="A314">
        <v>400</v>
      </c>
      <c r="B314">
        <v>50</v>
      </c>
      <c r="C314">
        <v>8</v>
      </c>
      <c r="D314" s="2" t="s">
        <v>6</v>
      </c>
      <c r="E314" s="8">
        <v>92.5</v>
      </c>
      <c r="F314" s="8">
        <f t="shared" si="12"/>
        <v>92.5</v>
      </c>
    </row>
    <row r="315" spans="1:6" x14ac:dyDescent="0.2">
      <c r="A315">
        <v>500</v>
      </c>
      <c r="B315">
        <v>50</v>
      </c>
      <c r="C315">
        <v>8</v>
      </c>
      <c r="D315" s="2" t="s">
        <v>6</v>
      </c>
      <c r="E315" s="8">
        <v>92.5</v>
      </c>
      <c r="F315" s="8">
        <f t="shared" si="12"/>
        <v>92.5</v>
      </c>
    </row>
    <row r="316" spans="1:6" x14ac:dyDescent="0.2">
      <c r="A316">
        <v>560</v>
      </c>
      <c r="B316">
        <v>50</v>
      </c>
      <c r="C316">
        <v>8</v>
      </c>
      <c r="D316" s="2" t="s">
        <v>6</v>
      </c>
      <c r="E316" s="8">
        <v>92.5</v>
      </c>
      <c r="F316" s="8">
        <f t="shared" si="12"/>
        <v>92.5</v>
      </c>
    </row>
    <row r="317" spans="1:6" x14ac:dyDescent="0.2">
      <c r="A317">
        <v>630</v>
      </c>
      <c r="B317">
        <v>50</v>
      </c>
      <c r="C317">
        <v>8</v>
      </c>
      <c r="D317" s="2" t="s">
        <v>6</v>
      </c>
      <c r="E317" s="8">
        <v>92.5</v>
      </c>
      <c r="F317" s="8">
        <f t="shared" si="12"/>
        <v>92.5</v>
      </c>
    </row>
    <row r="318" spans="1:6" x14ac:dyDescent="0.2">
      <c r="A318">
        <v>710</v>
      </c>
      <c r="B318">
        <v>50</v>
      </c>
      <c r="C318">
        <v>8</v>
      </c>
      <c r="D318" s="2" t="s">
        <v>6</v>
      </c>
      <c r="E318" s="8">
        <v>92.5</v>
      </c>
      <c r="F318" s="8">
        <f t="shared" si="12"/>
        <v>92.5</v>
      </c>
    </row>
    <row r="319" spans="1:6" x14ac:dyDescent="0.2">
      <c r="A319">
        <v>800</v>
      </c>
      <c r="B319">
        <v>50</v>
      </c>
      <c r="C319">
        <v>8</v>
      </c>
      <c r="D319" s="2" t="s">
        <v>6</v>
      </c>
      <c r="E319" s="8">
        <v>92.5</v>
      </c>
      <c r="F319" s="8">
        <f t="shared" si="12"/>
        <v>92.5</v>
      </c>
    </row>
    <row r="320" spans="1:6" x14ac:dyDescent="0.2">
      <c r="A320">
        <v>900</v>
      </c>
      <c r="B320">
        <v>50</v>
      </c>
      <c r="C320">
        <v>8</v>
      </c>
      <c r="D320" s="2" t="s">
        <v>6</v>
      </c>
      <c r="E320" s="8">
        <v>92.5</v>
      </c>
      <c r="F320" s="8">
        <f t="shared" si="12"/>
        <v>92.5</v>
      </c>
    </row>
    <row r="321" spans="1:6" x14ac:dyDescent="0.2">
      <c r="A321">
        <v>1000</v>
      </c>
      <c r="B321">
        <v>50</v>
      </c>
      <c r="C321">
        <v>8</v>
      </c>
      <c r="D321" s="2" t="s">
        <v>6</v>
      </c>
      <c r="E321" s="8">
        <v>92.5</v>
      </c>
      <c r="F321" s="8">
        <f t="shared" si="12"/>
        <v>92.5</v>
      </c>
    </row>
    <row r="325" spans="1:6" ht="26" x14ac:dyDescent="0.3">
      <c r="A325" s="7" t="s">
        <v>24</v>
      </c>
      <c r="B325" s="7"/>
    </row>
    <row r="326" spans="1:6" x14ac:dyDescent="0.2">
      <c r="E326" s="3" t="s">
        <v>26</v>
      </c>
      <c r="F326" s="2" t="s">
        <v>32</v>
      </c>
    </row>
    <row r="327" spans="1:6" x14ac:dyDescent="0.2">
      <c r="A327" t="s">
        <v>7</v>
      </c>
      <c r="E327" s="3" t="s">
        <v>27</v>
      </c>
      <c r="F327" s="3" t="s">
        <v>31</v>
      </c>
    </row>
    <row r="328" spans="1:6" x14ac:dyDescent="0.2">
      <c r="A328" s="3" t="s">
        <v>2</v>
      </c>
      <c r="B328" s="3" t="s">
        <v>41</v>
      </c>
      <c r="C328" s="3" t="s">
        <v>3</v>
      </c>
      <c r="D328" s="3" t="s">
        <v>39</v>
      </c>
      <c r="E328" s="3" t="s">
        <v>8</v>
      </c>
      <c r="F328" s="3" t="s">
        <v>8</v>
      </c>
    </row>
    <row r="329" spans="1:6" x14ac:dyDescent="0.2">
      <c r="A329">
        <v>0.12</v>
      </c>
      <c r="B329">
        <v>50</v>
      </c>
      <c r="C329">
        <v>4</v>
      </c>
      <c r="D329" s="2" t="s">
        <v>24</v>
      </c>
      <c r="E329" s="8">
        <v>64.8</v>
      </c>
      <c r="F329" s="8">
        <f t="shared" ref="F329:F366" si="13">100-(100-E329)*(100-F5)/(100-E5)</f>
        <v>63.939364303178479</v>
      </c>
    </row>
    <row r="330" spans="1:6" x14ac:dyDescent="0.2">
      <c r="A330">
        <v>0.18</v>
      </c>
      <c r="B330">
        <v>50</v>
      </c>
      <c r="C330">
        <v>4</v>
      </c>
      <c r="D330" s="2" t="s">
        <v>24</v>
      </c>
      <c r="E330" s="8">
        <v>69.900000000000006</v>
      </c>
      <c r="F330" s="8">
        <f t="shared" si="13"/>
        <v>69.900000000000006</v>
      </c>
    </row>
    <row r="331" spans="1:6" x14ac:dyDescent="0.2">
      <c r="A331">
        <v>0.25</v>
      </c>
      <c r="B331">
        <v>50</v>
      </c>
      <c r="C331">
        <v>4</v>
      </c>
      <c r="D331" s="2" t="s">
        <v>24</v>
      </c>
      <c r="E331" s="8">
        <v>73.5</v>
      </c>
      <c r="F331" s="8">
        <f t="shared" si="13"/>
        <v>73.5</v>
      </c>
    </row>
    <row r="332" spans="1:6" x14ac:dyDescent="0.2">
      <c r="A332">
        <v>0.37</v>
      </c>
      <c r="B332">
        <v>50</v>
      </c>
      <c r="C332">
        <v>4</v>
      </c>
      <c r="D332" s="2" t="s">
        <v>24</v>
      </c>
      <c r="E332" s="8">
        <v>77.3</v>
      </c>
      <c r="F332" s="8">
        <f t="shared" si="13"/>
        <v>77.3</v>
      </c>
    </row>
    <row r="333" spans="1:6" x14ac:dyDescent="0.2">
      <c r="A333">
        <v>0.55000000000000004</v>
      </c>
      <c r="B333">
        <v>50</v>
      </c>
      <c r="C333">
        <v>4</v>
      </c>
      <c r="D333" s="2" t="s">
        <v>24</v>
      </c>
      <c r="E333" s="8">
        <v>80.8</v>
      </c>
      <c r="F333" s="8">
        <f t="shared" si="13"/>
        <v>80.8</v>
      </c>
    </row>
    <row r="334" spans="1:6" x14ac:dyDescent="0.2">
      <c r="A334">
        <v>0.75</v>
      </c>
      <c r="B334">
        <v>50</v>
      </c>
      <c r="C334">
        <v>4</v>
      </c>
      <c r="D334" s="2" t="s">
        <v>24</v>
      </c>
      <c r="E334" s="8">
        <v>82.5</v>
      </c>
      <c r="F334" s="8">
        <f t="shared" si="13"/>
        <v>82.5</v>
      </c>
    </row>
    <row r="335" spans="1:6" x14ac:dyDescent="0.2">
      <c r="A335">
        <v>1.1000000000000001</v>
      </c>
      <c r="B335">
        <v>50</v>
      </c>
      <c r="C335">
        <v>4</v>
      </c>
      <c r="D335" s="2" t="s">
        <v>24</v>
      </c>
      <c r="E335" s="8">
        <v>64.099999999999994</v>
      </c>
      <c r="F335" s="8">
        <f t="shared" si="13"/>
        <v>64.099999999999994</v>
      </c>
    </row>
    <row r="336" spans="1:6" x14ac:dyDescent="0.2">
      <c r="A336">
        <v>1.5</v>
      </c>
      <c r="B336">
        <v>50</v>
      </c>
      <c r="C336">
        <v>4</v>
      </c>
      <c r="D336" s="2" t="s">
        <v>24</v>
      </c>
      <c r="E336" s="8">
        <v>85.3</v>
      </c>
      <c r="F336" s="8">
        <f t="shared" si="13"/>
        <v>85.3</v>
      </c>
    </row>
    <row r="337" spans="1:6" x14ac:dyDescent="0.2">
      <c r="A337">
        <v>2.2000000000000002</v>
      </c>
      <c r="B337">
        <v>50</v>
      </c>
      <c r="C337">
        <v>4</v>
      </c>
      <c r="D337" s="2" t="s">
        <v>24</v>
      </c>
      <c r="E337" s="8">
        <v>86.7</v>
      </c>
      <c r="F337" s="8">
        <f t="shared" si="13"/>
        <v>87.123566878980895</v>
      </c>
    </row>
    <row r="338" spans="1:6" x14ac:dyDescent="0.2">
      <c r="A338">
        <v>3</v>
      </c>
      <c r="B338">
        <v>50</v>
      </c>
      <c r="C338">
        <v>4</v>
      </c>
      <c r="D338" s="2" t="s">
        <v>24</v>
      </c>
      <c r="E338" s="8">
        <v>87.7</v>
      </c>
      <c r="F338" s="8">
        <f t="shared" si="13"/>
        <v>88.124137931034483</v>
      </c>
    </row>
    <row r="339" spans="1:6" x14ac:dyDescent="0.2">
      <c r="A339">
        <v>4</v>
      </c>
      <c r="B339">
        <v>50</v>
      </c>
      <c r="C339">
        <v>4</v>
      </c>
      <c r="D339" s="2" t="s">
        <v>24</v>
      </c>
      <c r="E339" s="8">
        <v>88.6</v>
      </c>
      <c r="F339" s="8">
        <f t="shared" si="13"/>
        <v>89.025373134328348</v>
      </c>
    </row>
    <row r="340" spans="1:6" x14ac:dyDescent="0.2">
      <c r="A340">
        <v>5.5</v>
      </c>
      <c r="B340">
        <v>50</v>
      </c>
      <c r="C340">
        <v>4</v>
      </c>
      <c r="D340" s="2" t="s">
        <v>24</v>
      </c>
      <c r="E340" s="8">
        <v>89.6</v>
      </c>
      <c r="F340" s="8">
        <f t="shared" si="13"/>
        <v>90.02276422764227</v>
      </c>
    </row>
    <row r="341" spans="1:6" x14ac:dyDescent="0.2">
      <c r="A341">
        <v>7.5</v>
      </c>
      <c r="B341">
        <v>50</v>
      </c>
      <c r="C341">
        <v>4</v>
      </c>
      <c r="D341" s="2" t="s">
        <v>24</v>
      </c>
      <c r="E341" s="8">
        <v>90.4</v>
      </c>
      <c r="F341" s="8">
        <f t="shared" si="13"/>
        <v>90.82477876106195</v>
      </c>
    </row>
    <row r="342" spans="1:6" x14ac:dyDescent="0.2">
      <c r="A342">
        <v>11</v>
      </c>
      <c r="B342">
        <v>50</v>
      </c>
      <c r="C342">
        <v>4</v>
      </c>
      <c r="D342" s="2" t="s">
        <v>24</v>
      </c>
      <c r="E342" s="8">
        <v>91.4</v>
      </c>
      <c r="F342" s="8">
        <f t="shared" si="13"/>
        <v>91.821568627450986</v>
      </c>
    </row>
    <row r="343" spans="1:6" x14ac:dyDescent="0.2">
      <c r="A343">
        <v>15</v>
      </c>
      <c r="B343">
        <v>50</v>
      </c>
      <c r="C343">
        <v>4</v>
      </c>
      <c r="D343" s="2" t="s">
        <v>24</v>
      </c>
      <c r="E343" s="8">
        <v>92.1</v>
      </c>
      <c r="F343" s="8">
        <f t="shared" si="13"/>
        <v>92.520212765957439</v>
      </c>
    </row>
    <row r="344" spans="1:6" x14ac:dyDescent="0.2">
      <c r="A344">
        <v>18.5</v>
      </c>
      <c r="B344">
        <v>50</v>
      </c>
      <c r="C344">
        <v>4</v>
      </c>
      <c r="D344" s="2" t="s">
        <v>24</v>
      </c>
      <c r="E344" s="8">
        <v>92.6</v>
      </c>
      <c r="F344" s="8">
        <f t="shared" si="13"/>
        <v>92.6</v>
      </c>
    </row>
    <row r="345" spans="1:6" x14ac:dyDescent="0.2">
      <c r="A345">
        <v>22</v>
      </c>
      <c r="B345">
        <v>50</v>
      </c>
      <c r="C345">
        <v>4</v>
      </c>
      <c r="D345" s="2" t="s">
        <v>24</v>
      </c>
      <c r="E345" s="8">
        <v>93</v>
      </c>
      <c r="F345" s="8">
        <f t="shared" si="13"/>
        <v>93</v>
      </c>
    </row>
    <row r="346" spans="1:6" x14ac:dyDescent="0.2">
      <c r="A346">
        <v>30</v>
      </c>
      <c r="B346">
        <v>50</v>
      </c>
      <c r="C346">
        <v>4</v>
      </c>
      <c r="D346" s="2" t="s">
        <v>24</v>
      </c>
      <c r="E346" s="8">
        <v>93.6</v>
      </c>
      <c r="F346" s="8">
        <f t="shared" si="13"/>
        <v>93.6</v>
      </c>
    </row>
    <row r="347" spans="1:6" x14ac:dyDescent="0.2">
      <c r="A347">
        <v>37</v>
      </c>
      <c r="B347">
        <v>50</v>
      </c>
      <c r="C347">
        <v>4</v>
      </c>
      <c r="D347" s="2" t="s">
        <v>24</v>
      </c>
      <c r="E347" s="8">
        <v>93.9</v>
      </c>
      <c r="F347" s="8">
        <f t="shared" si="13"/>
        <v>93.9</v>
      </c>
    </row>
    <row r="348" spans="1:6" x14ac:dyDescent="0.2">
      <c r="A348">
        <v>45</v>
      </c>
      <c r="B348">
        <v>50</v>
      </c>
      <c r="C348">
        <v>4</v>
      </c>
      <c r="D348" s="2" t="s">
        <v>24</v>
      </c>
      <c r="E348" s="8">
        <v>94.2</v>
      </c>
      <c r="F348" s="8">
        <f t="shared" si="13"/>
        <v>94.2</v>
      </c>
    </row>
    <row r="349" spans="1:6" x14ac:dyDescent="0.2">
      <c r="A349">
        <v>55</v>
      </c>
      <c r="B349">
        <v>50</v>
      </c>
      <c r="C349">
        <v>4</v>
      </c>
      <c r="D349" s="2" t="s">
        <v>24</v>
      </c>
      <c r="E349" s="8">
        <v>94.6</v>
      </c>
      <c r="F349" s="8">
        <f t="shared" si="13"/>
        <v>94.6</v>
      </c>
    </row>
    <row r="350" spans="1:6" x14ac:dyDescent="0.2">
      <c r="A350">
        <v>75</v>
      </c>
      <c r="B350">
        <v>50</v>
      </c>
      <c r="C350">
        <v>4</v>
      </c>
      <c r="D350" s="2" t="s">
        <v>24</v>
      </c>
      <c r="E350" s="8">
        <v>95</v>
      </c>
      <c r="F350" s="8">
        <f t="shared" si="13"/>
        <v>95</v>
      </c>
    </row>
    <row r="351" spans="1:6" x14ac:dyDescent="0.2">
      <c r="A351">
        <v>90</v>
      </c>
      <c r="B351">
        <v>50</v>
      </c>
      <c r="C351">
        <v>4</v>
      </c>
      <c r="D351" s="2" t="s">
        <v>24</v>
      </c>
      <c r="E351" s="8">
        <v>95.2</v>
      </c>
      <c r="F351" s="8">
        <f t="shared" si="13"/>
        <v>95.2</v>
      </c>
    </row>
    <row r="352" spans="1:6" x14ac:dyDescent="0.2">
      <c r="A352">
        <v>110</v>
      </c>
      <c r="B352">
        <v>50</v>
      </c>
      <c r="C352">
        <v>4</v>
      </c>
      <c r="D352" s="2" t="s">
        <v>24</v>
      </c>
      <c r="E352" s="8">
        <v>95.4</v>
      </c>
      <c r="F352" s="8">
        <f t="shared" si="13"/>
        <v>95.4</v>
      </c>
    </row>
    <row r="353" spans="1:6" x14ac:dyDescent="0.2">
      <c r="A353">
        <v>132</v>
      </c>
      <c r="B353">
        <v>50</v>
      </c>
      <c r="C353">
        <v>4</v>
      </c>
      <c r="D353" s="2" t="s">
        <v>24</v>
      </c>
      <c r="E353" s="8">
        <v>95.6</v>
      </c>
      <c r="F353" s="8">
        <f t="shared" si="13"/>
        <v>95.6</v>
      </c>
    </row>
    <row r="354" spans="1:6" x14ac:dyDescent="0.2">
      <c r="A354">
        <v>160</v>
      </c>
      <c r="B354">
        <v>50</v>
      </c>
      <c r="C354">
        <v>4</v>
      </c>
      <c r="D354" s="2" t="s">
        <v>24</v>
      </c>
      <c r="E354" s="8">
        <v>95.8</v>
      </c>
      <c r="F354" s="8">
        <f t="shared" si="13"/>
        <v>95.8</v>
      </c>
    </row>
    <row r="355" spans="1:6" x14ac:dyDescent="0.2">
      <c r="A355">
        <v>200</v>
      </c>
      <c r="B355">
        <v>50</v>
      </c>
      <c r="C355">
        <v>4</v>
      </c>
      <c r="D355" s="2" t="s">
        <v>24</v>
      </c>
      <c r="E355" s="8">
        <v>96</v>
      </c>
      <c r="F355" s="8">
        <f t="shared" si="13"/>
        <v>96</v>
      </c>
    </row>
    <row r="356" spans="1:6" x14ac:dyDescent="0.2">
      <c r="A356">
        <v>250</v>
      </c>
      <c r="B356">
        <v>50</v>
      </c>
      <c r="C356">
        <v>4</v>
      </c>
      <c r="D356" s="2" t="s">
        <v>24</v>
      </c>
      <c r="E356" s="8">
        <v>96</v>
      </c>
      <c r="F356" s="8">
        <f t="shared" si="13"/>
        <v>96</v>
      </c>
    </row>
    <row r="357" spans="1:6" x14ac:dyDescent="0.2">
      <c r="A357">
        <v>315</v>
      </c>
      <c r="B357">
        <v>50</v>
      </c>
      <c r="C357">
        <v>4</v>
      </c>
      <c r="D357" s="2" t="s">
        <v>24</v>
      </c>
      <c r="E357" s="8">
        <v>96</v>
      </c>
      <c r="F357" s="8">
        <f t="shared" si="13"/>
        <v>96</v>
      </c>
    </row>
    <row r="358" spans="1:6" x14ac:dyDescent="0.2">
      <c r="A358">
        <v>355</v>
      </c>
      <c r="B358">
        <v>50</v>
      </c>
      <c r="C358">
        <v>4</v>
      </c>
      <c r="D358" s="2" t="s">
        <v>24</v>
      </c>
      <c r="E358" s="8">
        <v>96</v>
      </c>
      <c r="F358" s="8">
        <f t="shared" si="13"/>
        <v>96</v>
      </c>
    </row>
    <row r="359" spans="1:6" x14ac:dyDescent="0.2">
      <c r="A359">
        <v>400</v>
      </c>
      <c r="B359">
        <v>50</v>
      </c>
      <c r="C359">
        <v>4</v>
      </c>
      <c r="D359" s="2" t="s">
        <v>24</v>
      </c>
      <c r="E359" s="8">
        <v>96</v>
      </c>
      <c r="F359" s="8">
        <f t="shared" si="13"/>
        <v>96</v>
      </c>
    </row>
    <row r="360" spans="1:6" x14ac:dyDescent="0.2">
      <c r="A360">
        <v>500</v>
      </c>
      <c r="B360">
        <v>50</v>
      </c>
      <c r="C360">
        <v>4</v>
      </c>
      <c r="D360" s="2" t="s">
        <v>24</v>
      </c>
      <c r="E360" s="8">
        <v>96</v>
      </c>
      <c r="F360" s="8">
        <f t="shared" si="13"/>
        <v>96</v>
      </c>
    </row>
    <row r="361" spans="1:6" x14ac:dyDescent="0.2">
      <c r="A361">
        <v>560</v>
      </c>
      <c r="B361">
        <v>50</v>
      </c>
      <c r="C361">
        <v>4</v>
      </c>
      <c r="D361" s="2" t="s">
        <v>24</v>
      </c>
      <c r="E361" s="8">
        <v>96</v>
      </c>
      <c r="F361" s="8">
        <f t="shared" si="13"/>
        <v>96</v>
      </c>
    </row>
    <row r="362" spans="1:6" x14ac:dyDescent="0.2">
      <c r="A362">
        <v>630</v>
      </c>
      <c r="B362">
        <v>50</v>
      </c>
      <c r="C362">
        <v>4</v>
      </c>
      <c r="D362" s="2" t="s">
        <v>24</v>
      </c>
      <c r="E362" s="8">
        <v>96</v>
      </c>
      <c r="F362" s="8">
        <f t="shared" si="13"/>
        <v>96</v>
      </c>
    </row>
    <row r="363" spans="1:6" x14ac:dyDescent="0.2">
      <c r="A363">
        <v>710</v>
      </c>
      <c r="B363">
        <v>50</v>
      </c>
      <c r="C363">
        <v>4</v>
      </c>
      <c r="D363" s="2" t="s">
        <v>24</v>
      </c>
      <c r="E363" s="8">
        <v>96</v>
      </c>
      <c r="F363" s="8">
        <f t="shared" si="13"/>
        <v>96</v>
      </c>
    </row>
    <row r="364" spans="1:6" x14ac:dyDescent="0.2">
      <c r="A364">
        <v>800</v>
      </c>
      <c r="B364">
        <v>50</v>
      </c>
      <c r="C364">
        <v>4</v>
      </c>
      <c r="D364" s="2" t="s">
        <v>24</v>
      </c>
      <c r="E364" s="8">
        <v>96</v>
      </c>
      <c r="F364" s="8">
        <f t="shared" si="13"/>
        <v>96</v>
      </c>
    </row>
    <row r="365" spans="1:6" x14ac:dyDescent="0.2">
      <c r="A365">
        <v>900</v>
      </c>
      <c r="B365">
        <v>50</v>
      </c>
      <c r="C365">
        <v>4</v>
      </c>
      <c r="D365" s="2" t="s">
        <v>24</v>
      </c>
      <c r="E365" s="8">
        <v>96</v>
      </c>
      <c r="F365" s="8">
        <f t="shared" si="13"/>
        <v>96</v>
      </c>
    </row>
    <row r="366" spans="1:6" x14ac:dyDescent="0.2">
      <c r="A366">
        <v>1000</v>
      </c>
      <c r="B366">
        <v>50</v>
      </c>
      <c r="C366">
        <v>4</v>
      </c>
      <c r="D366" s="2" t="s">
        <v>24</v>
      </c>
      <c r="E366" s="8">
        <v>96</v>
      </c>
      <c r="F366" s="8">
        <f t="shared" si="13"/>
        <v>96</v>
      </c>
    </row>
    <row r="368" spans="1:6" x14ac:dyDescent="0.2">
      <c r="A368">
        <v>0.12</v>
      </c>
      <c r="B368">
        <v>50</v>
      </c>
      <c r="C368">
        <v>2</v>
      </c>
      <c r="D368" s="2" t="s">
        <v>24</v>
      </c>
      <c r="E368" s="8">
        <v>60.8</v>
      </c>
      <c r="F368" s="8">
        <f>100-(100-E368)*(100-F44)/(100-E44)</f>
        <v>59.9551724137931</v>
      </c>
    </row>
    <row r="369" spans="1:6" x14ac:dyDescent="0.2">
      <c r="A369">
        <v>0.18</v>
      </c>
      <c r="B369">
        <v>50</v>
      </c>
      <c r="C369">
        <v>2</v>
      </c>
      <c r="D369" s="2" t="s">
        <v>24</v>
      </c>
      <c r="E369" s="8">
        <v>65.900000000000006</v>
      </c>
      <c r="F369" s="8">
        <f t="shared" ref="F369:F405" si="14">100-(100-E369)*(100-F45)/(100-E45)</f>
        <v>65.038888888888891</v>
      </c>
    </row>
    <row r="370" spans="1:6" x14ac:dyDescent="0.2">
      <c r="A370">
        <v>0.25</v>
      </c>
      <c r="B370">
        <v>50</v>
      </c>
      <c r="C370">
        <v>2</v>
      </c>
      <c r="D370" s="2" t="s">
        <v>24</v>
      </c>
      <c r="E370" s="8">
        <v>69.7</v>
      </c>
      <c r="F370" s="8">
        <f t="shared" si="14"/>
        <v>68.83920454545455</v>
      </c>
    </row>
    <row r="371" spans="1:6" x14ac:dyDescent="0.2">
      <c r="A371">
        <v>0.37</v>
      </c>
      <c r="B371">
        <v>50</v>
      </c>
      <c r="C371">
        <v>2</v>
      </c>
      <c r="D371" s="2" t="s">
        <v>24</v>
      </c>
      <c r="E371" s="8">
        <v>73.5</v>
      </c>
      <c r="F371" s="8">
        <f t="shared" si="14"/>
        <v>72.631147540983605</v>
      </c>
    </row>
    <row r="372" spans="1:6" x14ac:dyDescent="0.2">
      <c r="A372">
        <v>0.55000000000000004</v>
      </c>
      <c r="B372">
        <v>50</v>
      </c>
      <c r="C372">
        <v>2</v>
      </c>
      <c r="D372" s="2" t="s">
        <v>24</v>
      </c>
      <c r="E372" s="8">
        <v>77.8</v>
      </c>
      <c r="F372" s="8">
        <f t="shared" si="14"/>
        <v>76.942857142857136</v>
      </c>
    </row>
    <row r="373" spans="1:6" x14ac:dyDescent="0.2">
      <c r="A373">
        <v>0.75</v>
      </c>
      <c r="B373">
        <v>50</v>
      </c>
      <c r="C373">
        <v>2</v>
      </c>
      <c r="D373" s="2" t="s">
        <v>24</v>
      </c>
      <c r="E373" s="8">
        <v>80.7</v>
      </c>
      <c r="F373" s="8">
        <f t="shared" si="14"/>
        <v>80.7</v>
      </c>
    </row>
    <row r="374" spans="1:6" x14ac:dyDescent="0.2">
      <c r="A374">
        <v>1.1000000000000001</v>
      </c>
      <c r="B374">
        <v>50</v>
      </c>
      <c r="C374">
        <v>2</v>
      </c>
      <c r="D374" s="2" t="s">
        <v>24</v>
      </c>
      <c r="E374" s="8">
        <v>82.7</v>
      </c>
      <c r="F374" s="8">
        <f t="shared" si="14"/>
        <v>82.7</v>
      </c>
    </row>
    <row r="375" spans="1:6" x14ac:dyDescent="0.2">
      <c r="A375">
        <v>1.5</v>
      </c>
      <c r="B375">
        <v>50</v>
      </c>
      <c r="C375">
        <v>2</v>
      </c>
      <c r="D375" s="2" t="s">
        <v>24</v>
      </c>
      <c r="E375" s="8">
        <v>84.2</v>
      </c>
      <c r="F375" s="8">
        <f t="shared" si="14"/>
        <v>84.2</v>
      </c>
    </row>
    <row r="376" spans="1:6" x14ac:dyDescent="0.2">
      <c r="A376">
        <v>2.2000000000000002</v>
      </c>
      <c r="B376">
        <v>50</v>
      </c>
      <c r="C376">
        <v>2</v>
      </c>
      <c r="D376" s="2" t="s">
        <v>24</v>
      </c>
      <c r="E376" s="8">
        <v>85.9</v>
      </c>
      <c r="F376" s="8">
        <f t="shared" si="14"/>
        <v>85.9</v>
      </c>
    </row>
    <row r="377" spans="1:6" x14ac:dyDescent="0.2">
      <c r="A377">
        <v>3</v>
      </c>
      <c r="B377">
        <v>50</v>
      </c>
      <c r="C377">
        <v>2</v>
      </c>
      <c r="D377" s="2" t="s">
        <v>24</v>
      </c>
      <c r="E377" s="8">
        <v>87.1</v>
      </c>
      <c r="F377" s="8">
        <f t="shared" si="14"/>
        <v>87.1</v>
      </c>
    </row>
    <row r="378" spans="1:6" x14ac:dyDescent="0.2">
      <c r="A378">
        <v>4</v>
      </c>
      <c r="B378">
        <v>50</v>
      </c>
      <c r="C378">
        <v>2</v>
      </c>
      <c r="D378" s="2" t="s">
        <v>24</v>
      </c>
      <c r="E378" s="8">
        <v>88.1</v>
      </c>
      <c r="F378" s="8">
        <f t="shared" si="14"/>
        <v>88.1</v>
      </c>
    </row>
    <row r="379" spans="1:6" x14ac:dyDescent="0.2">
      <c r="A379">
        <v>5.5</v>
      </c>
      <c r="B379">
        <v>50</v>
      </c>
      <c r="C379">
        <v>2</v>
      </c>
      <c r="D379" s="2" t="s">
        <v>24</v>
      </c>
      <c r="E379" s="8">
        <v>89.2</v>
      </c>
      <c r="F379" s="8">
        <f t="shared" si="14"/>
        <v>89.2</v>
      </c>
    </row>
    <row r="380" spans="1:6" x14ac:dyDescent="0.2">
      <c r="A380">
        <v>7.5</v>
      </c>
      <c r="B380">
        <v>50</v>
      </c>
      <c r="C380">
        <v>2</v>
      </c>
      <c r="D380" s="2" t="s">
        <v>24</v>
      </c>
      <c r="E380" s="8">
        <v>90.1</v>
      </c>
      <c r="F380" s="8">
        <f t="shared" si="14"/>
        <v>90.1</v>
      </c>
    </row>
    <row r="381" spans="1:6" x14ac:dyDescent="0.2">
      <c r="A381">
        <v>11</v>
      </c>
      <c r="B381">
        <v>50</v>
      </c>
      <c r="C381">
        <v>2</v>
      </c>
      <c r="D381" s="2" t="s">
        <v>24</v>
      </c>
      <c r="E381" s="8">
        <v>91.2</v>
      </c>
      <c r="F381" s="8">
        <f t="shared" si="14"/>
        <v>91.2</v>
      </c>
    </row>
    <row r="382" spans="1:6" x14ac:dyDescent="0.2">
      <c r="A382">
        <v>15</v>
      </c>
      <c r="B382">
        <v>50</v>
      </c>
      <c r="C382">
        <v>2</v>
      </c>
      <c r="D382" s="2" t="s">
        <v>24</v>
      </c>
      <c r="E382" s="8">
        <v>91.9</v>
      </c>
      <c r="F382" s="8">
        <f t="shared" si="14"/>
        <v>91.9</v>
      </c>
    </row>
    <row r="383" spans="1:6" x14ac:dyDescent="0.2">
      <c r="A383">
        <v>18.5</v>
      </c>
      <c r="B383">
        <v>50</v>
      </c>
      <c r="C383">
        <v>2</v>
      </c>
      <c r="D383" s="2" t="s">
        <v>24</v>
      </c>
      <c r="E383" s="8">
        <v>92.4</v>
      </c>
      <c r="F383" s="8">
        <f t="shared" si="14"/>
        <v>92.4</v>
      </c>
    </row>
    <row r="384" spans="1:6" x14ac:dyDescent="0.2">
      <c r="A384">
        <v>22</v>
      </c>
      <c r="B384">
        <v>50</v>
      </c>
      <c r="C384">
        <v>2</v>
      </c>
      <c r="D384" s="2" t="s">
        <v>24</v>
      </c>
      <c r="E384" s="8">
        <v>92.7</v>
      </c>
      <c r="F384" s="8">
        <f t="shared" si="14"/>
        <v>92.7</v>
      </c>
    </row>
    <row r="385" spans="1:6" x14ac:dyDescent="0.2">
      <c r="A385">
        <v>30</v>
      </c>
      <c r="B385">
        <v>50</v>
      </c>
      <c r="C385">
        <v>2</v>
      </c>
      <c r="D385" s="2" t="s">
        <v>24</v>
      </c>
      <c r="E385" s="8">
        <v>93.3</v>
      </c>
      <c r="F385" s="8">
        <f t="shared" si="14"/>
        <v>93.3</v>
      </c>
    </row>
    <row r="386" spans="1:6" x14ac:dyDescent="0.2">
      <c r="A386">
        <v>37</v>
      </c>
      <c r="B386">
        <v>50</v>
      </c>
      <c r="C386">
        <v>2</v>
      </c>
      <c r="D386" s="2" t="s">
        <v>24</v>
      </c>
      <c r="E386" s="8">
        <v>93.7</v>
      </c>
      <c r="F386" s="8">
        <f t="shared" si="14"/>
        <v>93.7</v>
      </c>
    </row>
    <row r="387" spans="1:6" x14ac:dyDescent="0.2">
      <c r="A387">
        <v>45</v>
      </c>
      <c r="B387">
        <v>50</v>
      </c>
      <c r="C387">
        <v>2</v>
      </c>
      <c r="D387" s="2" t="s">
        <v>24</v>
      </c>
      <c r="E387" s="8">
        <v>94</v>
      </c>
      <c r="F387" s="8">
        <f t="shared" si="14"/>
        <v>94</v>
      </c>
    </row>
    <row r="388" spans="1:6" x14ac:dyDescent="0.2">
      <c r="A388">
        <v>55</v>
      </c>
      <c r="B388">
        <v>50</v>
      </c>
      <c r="C388">
        <v>2</v>
      </c>
      <c r="D388" s="2" t="s">
        <v>24</v>
      </c>
      <c r="E388" s="8">
        <v>94.3</v>
      </c>
      <c r="F388" s="8">
        <f t="shared" si="14"/>
        <v>94.3</v>
      </c>
    </row>
    <row r="389" spans="1:6" x14ac:dyDescent="0.2">
      <c r="A389">
        <v>75</v>
      </c>
      <c r="B389">
        <v>50</v>
      </c>
      <c r="C389">
        <v>2</v>
      </c>
      <c r="D389" s="2" t="s">
        <v>24</v>
      </c>
      <c r="E389" s="8">
        <v>94.7</v>
      </c>
      <c r="F389" s="8">
        <f t="shared" si="14"/>
        <v>94.7</v>
      </c>
    </row>
    <row r="390" spans="1:6" x14ac:dyDescent="0.2">
      <c r="A390">
        <v>90</v>
      </c>
      <c r="B390">
        <v>50</v>
      </c>
      <c r="C390">
        <v>2</v>
      </c>
      <c r="D390" s="2" t="s">
        <v>24</v>
      </c>
      <c r="E390" s="8">
        <v>95</v>
      </c>
      <c r="F390" s="8">
        <f t="shared" si="14"/>
        <v>95</v>
      </c>
    </row>
    <row r="391" spans="1:6" x14ac:dyDescent="0.2">
      <c r="A391">
        <v>110</v>
      </c>
      <c r="B391">
        <v>50</v>
      </c>
      <c r="C391">
        <v>2</v>
      </c>
      <c r="D391" s="2" t="s">
        <v>24</v>
      </c>
      <c r="E391" s="8">
        <v>95.2</v>
      </c>
      <c r="F391" s="8">
        <f t="shared" si="14"/>
        <v>95.2</v>
      </c>
    </row>
    <row r="392" spans="1:6" x14ac:dyDescent="0.2">
      <c r="A392">
        <v>132</v>
      </c>
      <c r="B392">
        <v>50</v>
      </c>
      <c r="C392">
        <v>2</v>
      </c>
      <c r="D392" s="2" t="s">
        <v>24</v>
      </c>
      <c r="E392" s="8">
        <v>95.4</v>
      </c>
      <c r="F392" s="8">
        <f t="shared" si="14"/>
        <v>95.4</v>
      </c>
    </row>
    <row r="393" spans="1:6" x14ac:dyDescent="0.2">
      <c r="A393">
        <v>160</v>
      </c>
      <c r="B393">
        <v>50</v>
      </c>
      <c r="C393">
        <v>2</v>
      </c>
      <c r="D393" s="2" t="s">
        <v>24</v>
      </c>
      <c r="E393" s="8">
        <v>95.6</v>
      </c>
      <c r="F393" s="8">
        <f t="shared" si="14"/>
        <v>95.6</v>
      </c>
    </row>
    <row r="394" spans="1:6" x14ac:dyDescent="0.2">
      <c r="A394">
        <v>200</v>
      </c>
      <c r="B394">
        <v>50</v>
      </c>
      <c r="C394">
        <v>2</v>
      </c>
      <c r="D394" s="2" t="s">
        <v>24</v>
      </c>
      <c r="E394" s="8">
        <v>95.8</v>
      </c>
      <c r="F394" s="8">
        <f t="shared" si="14"/>
        <v>95.8</v>
      </c>
    </row>
    <row r="395" spans="1:6" x14ac:dyDescent="0.2">
      <c r="A395">
        <v>250</v>
      </c>
      <c r="B395">
        <v>50</v>
      </c>
      <c r="C395">
        <v>2</v>
      </c>
      <c r="D395" s="2" t="s">
        <v>24</v>
      </c>
      <c r="E395" s="8">
        <v>95.8</v>
      </c>
      <c r="F395" s="8">
        <f t="shared" si="14"/>
        <v>95.8</v>
      </c>
    </row>
    <row r="396" spans="1:6" x14ac:dyDescent="0.2">
      <c r="A396">
        <v>315</v>
      </c>
      <c r="B396">
        <v>50</v>
      </c>
      <c r="C396">
        <v>2</v>
      </c>
      <c r="D396" s="2" t="s">
        <v>24</v>
      </c>
      <c r="E396" s="8">
        <v>95.8</v>
      </c>
      <c r="F396" s="8">
        <f t="shared" si="14"/>
        <v>95.8</v>
      </c>
    </row>
    <row r="397" spans="1:6" x14ac:dyDescent="0.2">
      <c r="A397">
        <v>355</v>
      </c>
      <c r="B397">
        <v>50</v>
      </c>
      <c r="C397">
        <v>2</v>
      </c>
      <c r="D397" s="2" t="s">
        <v>24</v>
      </c>
      <c r="E397" s="8">
        <v>95.8</v>
      </c>
      <c r="F397" s="8">
        <f t="shared" si="14"/>
        <v>95.8</v>
      </c>
    </row>
    <row r="398" spans="1:6" x14ac:dyDescent="0.2">
      <c r="A398">
        <v>400</v>
      </c>
      <c r="B398">
        <v>50</v>
      </c>
      <c r="C398">
        <v>2</v>
      </c>
      <c r="D398" s="2" t="s">
        <v>24</v>
      </c>
      <c r="E398" s="8">
        <v>95.8</v>
      </c>
      <c r="F398" s="8">
        <f t="shared" si="14"/>
        <v>95.8</v>
      </c>
    </row>
    <row r="399" spans="1:6" x14ac:dyDescent="0.2">
      <c r="A399">
        <v>500</v>
      </c>
      <c r="B399">
        <v>50</v>
      </c>
      <c r="C399">
        <v>2</v>
      </c>
      <c r="D399" s="2" t="s">
        <v>24</v>
      </c>
      <c r="E399" s="8">
        <v>95.8</v>
      </c>
      <c r="F399" s="8">
        <f t="shared" si="14"/>
        <v>95.8</v>
      </c>
    </row>
    <row r="400" spans="1:6" x14ac:dyDescent="0.2">
      <c r="A400">
        <v>560</v>
      </c>
      <c r="B400">
        <v>50</v>
      </c>
      <c r="C400">
        <v>2</v>
      </c>
      <c r="D400" s="2" t="s">
        <v>24</v>
      </c>
      <c r="E400" s="8">
        <v>95.8</v>
      </c>
      <c r="F400" s="8">
        <f t="shared" si="14"/>
        <v>95.8</v>
      </c>
    </row>
    <row r="401" spans="1:6" x14ac:dyDescent="0.2">
      <c r="A401">
        <v>630</v>
      </c>
      <c r="B401">
        <v>50</v>
      </c>
      <c r="C401">
        <v>2</v>
      </c>
      <c r="D401" s="2" t="s">
        <v>24</v>
      </c>
      <c r="E401" s="8">
        <v>95.8</v>
      </c>
      <c r="F401" s="8">
        <f t="shared" si="14"/>
        <v>95.8</v>
      </c>
    </row>
    <row r="402" spans="1:6" x14ac:dyDescent="0.2">
      <c r="A402">
        <v>710</v>
      </c>
      <c r="B402">
        <v>50</v>
      </c>
      <c r="C402">
        <v>2</v>
      </c>
      <c r="D402" s="2" t="s">
        <v>24</v>
      </c>
      <c r="E402" s="8">
        <v>95.8</v>
      </c>
      <c r="F402" s="8">
        <f t="shared" si="14"/>
        <v>95.8</v>
      </c>
    </row>
    <row r="403" spans="1:6" x14ac:dyDescent="0.2">
      <c r="A403">
        <v>800</v>
      </c>
      <c r="B403">
        <v>50</v>
      </c>
      <c r="C403">
        <v>2</v>
      </c>
      <c r="D403" s="2" t="s">
        <v>24</v>
      </c>
      <c r="E403" s="8">
        <v>95.8</v>
      </c>
      <c r="F403" s="8">
        <f t="shared" si="14"/>
        <v>95.8</v>
      </c>
    </row>
    <row r="404" spans="1:6" x14ac:dyDescent="0.2">
      <c r="A404">
        <v>900</v>
      </c>
      <c r="B404">
        <v>50</v>
      </c>
      <c r="C404">
        <v>2</v>
      </c>
      <c r="D404" s="2" t="s">
        <v>24</v>
      </c>
      <c r="E404" s="8">
        <v>95.8</v>
      </c>
      <c r="F404" s="8">
        <f t="shared" si="14"/>
        <v>95.8</v>
      </c>
    </row>
    <row r="405" spans="1:6" x14ac:dyDescent="0.2">
      <c r="A405">
        <v>1000</v>
      </c>
      <c r="B405">
        <v>50</v>
      </c>
      <c r="C405">
        <v>2</v>
      </c>
      <c r="D405" s="2" t="s">
        <v>24</v>
      </c>
      <c r="E405" s="8">
        <v>95.8</v>
      </c>
      <c r="F405" s="8">
        <f t="shared" si="14"/>
        <v>95.8</v>
      </c>
    </row>
    <row r="406" spans="1:6" x14ac:dyDescent="0.2">
      <c r="E406" s="8"/>
    </row>
    <row r="407" spans="1:6" x14ac:dyDescent="0.2">
      <c r="A407">
        <v>0.12</v>
      </c>
      <c r="B407">
        <v>50</v>
      </c>
      <c r="C407">
        <v>6</v>
      </c>
      <c r="D407" s="2" t="s">
        <v>24</v>
      </c>
      <c r="E407" s="8">
        <v>57.7</v>
      </c>
      <c r="F407" s="8">
        <f>100-(100-E407)*(100-F83)/(100-E83)</f>
        <v>56.843724696356283</v>
      </c>
    </row>
    <row r="408" spans="1:6" x14ac:dyDescent="0.2">
      <c r="A408">
        <v>0.18</v>
      </c>
      <c r="B408">
        <v>50</v>
      </c>
      <c r="C408">
        <v>6</v>
      </c>
      <c r="D408" s="2" t="s">
        <v>24</v>
      </c>
      <c r="E408" s="8">
        <v>63.9</v>
      </c>
      <c r="F408" s="8">
        <f t="shared" ref="F408:F444" si="15">100-(100-E408)*(100-F84)/(100-E84)</f>
        <v>63.068202764976959</v>
      </c>
    </row>
    <row r="409" spans="1:6" x14ac:dyDescent="0.2">
      <c r="A409">
        <v>0.25</v>
      </c>
      <c r="B409">
        <v>50</v>
      </c>
      <c r="C409">
        <v>6</v>
      </c>
      <c r="D409" s="2" t="s">
        <v>24</v>
      </c>
      <c r="E409" s="8">
        <v>68.599999999999994</v>
      </c>
      <c r="F409" s="8">
        <f t="shared" si="15"/>
        <v>67.782291666666666</v>
      </c>
    </row>
    <row r="410" spans="1:6" x14ac:dyDescent="0.2">
      <c r="A410">
        <v>0.37</v>
      </c>
      <c r="B410">
        <v>50</v>
      </c>
      <c r="C410">
        <v>6</v>
      </c>
      <c r="D410" s="2" t="s">
        <v>24</v>
      </c>
      <c r="E410" s="8">
        <v>73.5</v>
      </c>
      <c r="F410" s="8">
        <f t="shared" si="15"/>
        <v>72.682098765432102</v>
      </c>
    </row>
    <row r="411" spans="1:6" x14ac:dyDescent="0.2">
      <c r="A411">
        <v>0.55000000000000004</v>
      </c>
      <c r="B411">
        <v>50</v>
      </c>
      <c r="C411">
        <v>6</v>
      </c>
      <c r="D411" s="2" t="s">
        <v>24</v>
      </c>
      <c r="E411" s="8">
        <v>77.2</v>
      </c>
      <c r="F411" s="8">
        <f t="shared" si="15"/>
        <v>76.352416356877328</v>
      </c>
    </row>
    <row r="412" spans="1:6" x14ac:dyDescent="0.2">
      <c r="A412">
        <v>0.75</v>
      </c>
      <c r="B412">
        <v>50</v>
      </c>
      <c r="C412">
        <v>6</v>
      </c>
      <c r="D412" s="2" t="s">
        <v>24</v>
      </c>
      <c r="E412" s="8">
        <v>78.599999999999994</v>
      </c>
      <c r="F412" s="8">
        <f t="shared" si="15"/>
        <v>78.599999999999994</v>
      </c>
    </row>
    <row r="413" spans="1:6" x14ac:dyDescent="0.2">
      <c r="A413">
        <v>1.1000000000000001</v>
      </c>
      <c r="B413">
        <v>50</v>
      </c>
      <c r="C413">
        <v>6</v>
      </c>
      <c r="D413" s="2" t="s">
        <v>24</v>
      </c>
      <c r="E413" s="8">
        <v>81</v>
      </c>
      <c r="F413" s="8">
        <f t="shared" si="15"/>
        <v>81</v>
      </c>
    </row>
    <row r="414" spans="1:6" x14ac:dyDescent="0.2">
      <c r="A414">
        <v>1.5</v>
      </c>
      <c r="B414">
        <v>50</v>
      </c>
      <c r="C414">
        <v>6</v>
      </c>
      <c r="D414" s="2" t="s">
        <v>24</v>
      </c>
      <c r="E414" s="8">
        <v>82.5</v>
      </c>
      <c r="F414" s="8">
        <f t="shared" si="15"/>
        <v>82.5</v>
      </c>
    </row>
    <row r="415" spans="1:6" x14ac:dyDescent="0.2">
      <c r="A415">
        <v>2.2000000000000002</v>
      </c>
      <c r="B415">
        <v>50</v>
      </c>
      <c r="C415">
        <v>6</v>
      </c>
      <c r="D415" s="2" t="s">
        <v>24</v>
      </c>
      <c r="E415" s="8">
        <v>84.3</v>
      </c>
      <c r="F415" s="8">
        <f t="shared" si="15"/>
        <v>84.3</v>
      </c>
    </row>
    <row r="416" spans="1:6" x14ac:dyDescent="0.2">
      <c r="A416">
        <v>3</v>
      </c>
      <c r="B416">
        <v>50</v>
      </c>
      <c r="C416">
        <v>6</v>
      </c>
      <c r="D416" s="2" t="s">
        <v>24</v>
      </c>
      <c r="E416" s="8">
        <v>85.6</v>
      </c>
      <c r="F416" s="8">
        <f t="shared" si="15"/>
        <v>85.6</v>
      </c>
    </row>
    <row r="417" spans="1:6" x14ac:dyDescent="0.2">
      <c r="A417">
        <v>4</v>
      </c>
      <c r="B417">
        <v>50</v>
      </c>
      <c r="C417">
        <v>6</v>
      </c>
      <c r="D417" s="2" t="s">
        <v>24</v>
      </c>
      <c r="E417" s="8">
        <v>86.8</v>
      </c>
      <c r="F417" s="8">
        <f t="shared" si="15"/>
        <v>86.8</v>
      </c>
    </row>
    <row r="418" spans="1:6" x14ac:dyDescent="0.2">
      <c r="A418">
        <v>5.5</v>
      </c>
      <c r="B418">
        <v>50</v>
      </c>
      <c r="C418">
        <v>6</v>
      </c>
      <c r="D418" s="2" t="s">
        <v>24</v>
      </c>
      <c r="E418" s="8">
        <v>88</v>
      </c>
      <c r="F418" s="8">
        <f t="shared" si="15"/>
        <v>88</v>
      </c>
    </row>
    <row r="419" spans="1:6" x14ac:dyDescent="0.2">
      <c r="A419">
        <v>7.5</v>
      </c>
      <c r="B419">
        <v>50</v>
      </c>
      <c r="C419">
        <v>6</v>
      </c>
      <c r="D419" s="2" t="s">
        <v>24</v>
      </c>
      <c r="E419" s="8">
        <v>89.1</v>
      </c>
      <c r="F419" s="8">
        <f t="shared" si="15"/>
        <v>89.1</v>
      </c>
    </row>
    <row r="420" spans="1:6" x14ac:dyDescent="0.2">
      <c r="A420">
        <v>11</v>
      </c>
      <c r="B420">
        <v>50</v>
      </c>
      <c r="C420">
        <v>6</v>
      </c>
      <c r="D420" s="2" t="s">
        <v>24</v>
      </c>
      <c r="E420" s="8">
        <v>90.3</v>
      </c>
      <c r="F420" s="8">
        <f t="shared" si="15"/>
        <v>90.3</v>
      </c>
    </row>
    <row r="421" spans="1:6" x14ac:dyDescent="0.2">
      <c r="A421">
        <v>15</v>
      </c>
      <c r="B421">
        <v>50</v>
      </c>
      <c r="C421">
        <v>6</v>
      </c>
      <c r="D421" s="2" t="s">
        <v>24</v>
      </c>
      <c r="E421" s="8">
        <v>91.2</v>
      </c>
      <c r="F421" s="8">
        <f t="shared" si="15"/>
        <v>91.2</v>
      </c>
    </row>
    <row r="422" spans="1:6" x14ac:dyDescent="0.2">
      <c r="A422">
        <v>18.5</v>
      </c>
      <c r="B422">
        <v>50</v>
      </c>
      <c r="C422">
        <v>6</v>
      </c>
      <c r="D422" s="2" t="s">
        <v>24</v>
      </c>
      <c r="E422" s="8">
        <v>91.7</v>
      </c>
      <c r="F422" s="8">
        <f t="shared" si="15"/>
        <v>91.7</v>
      </c>
    </row>
    <row r="423" spans="1:6" x14ac:dyDescent="0.2">
      <c r="A423">
        <v>22</v>
      </c>
      <c r="B423">
        <v>50</v>
      </c>
      <c r="C423">
        <v>6</v>
      </c>
      <c r="D423" s="2" t="s">
        <v>24</v>
      </c>
      <c r="E423" s="8">
        <v>92.2</v>
      </c>
      <c r="F423" s="8">
        <f t="shared" si="15"/>
        <v>92.2</v>
      </c>
    </row>
    <row r="424" spans="1:6" x14ac:dyDescent="0.2">
      <c r="A424">
        <v>30</v>
      </c>
      <c r="B424">
        <v>50</v>
      </c>
      <c r="C424">
        <v>6</v>
      </c>
      <c r="D424" s="2" t="s">
        <v>24</v>
      </c>
      <c r="E424" s="8">
        <v>92.9</v>
      </c>
      <c r="F424" s="8">
        <f t="shared" si="15"/>
        <v>92.9</v>
      </c>
    </row>
    <row r="425" spans="1:6" x14ac:dyDescent="0.2">
      <c r="A425">
        <v>37</v>
      </c>
      <c r="B425">
        <v>50</v>
      </c>
      <c r="C425">
        <v>6</v>
      </c>
      <c r="D425" s="2" t="s">
        <v>24</v>
      </c>
      <c r="E425" s="8">
        <v>93.3</v>
      </c>
      <c r="F425" s="8">
        <f t="shared" si="15"/>
        <v>93.3</v>
      </c>
    </row>
    <row r="426" spans="1:6" x14ac:dyDescent="0.2">
      <c r="A426">
        <v>45</v>
      </c>
      <c r="B426">
        <v>50</v>
      </c>
      <c r="C426">
        <v>6</v>
      </c>
      <c r="D426" s="2" t="s">
        <v>24</v>
      </c>
      <c r="E426" s="8">
        <v>93.7</v>
      </c>
      <c r="F426" s="8">
        <f t="shared" si="15"/>
        <v>93.7</v>
      </c>
    </row>
    <row r="427" spans="1:6" x14ac:dyDescent="0.2">
      <c r="A427">
        <v>55</v>
      </c>
      <c r="B427">
        <v>50</v>
      </c>
      <c r="C427">
        <v>6</v>
      </c>
      <c r="D427" s="2" t="s">
        <v>24</v>
      </c>
      <c r="E427" s="8">
        <v>94.1</v>
      </c>
      <c r="F427" s="8">
        <f t="shared" si="15"/>
        <v>94.1</v>
      </c>
    </row>
    <row r="428" spans="1:6" x14ac:dyDescent="0.2">
      <c r="A428">
        <v>75</v>
      </c>
      <c r="B428">
        <v>50</v>
      </c>
      <c r="C428">
        <v>6</v>
      </c>
      <c r="D428" s="2" t="s">
        <v>24</v>
      </c>
      <c r="E428" s="8">
        <v>94.6</v>
      </c>
      <c r="F428" s="8">
        <f t="shared" si="15"/>
        <v>94.6</v>
      </c>
    </row>
    <row r="429" spans="1:6" x14ac:dyDescent="0.2">
      <c r="A429">
        <v>90</v>
      </c>
      <c r="B429">
        <v>50</v>
      </c>
      <c r="C429">
        <v>6</v>
      </c>
      <c r="D429" s="2" t="s">
        <v>24</v>
      </c>
      <c r="E429" s="8">
        <v>94.9</v>
      </c>
      <c r="F429" s="8">
        <f t="shared" si="15"/>
        <v>94.9</v>
      </c>
    </row>
    <row r="430" spans="1:6" x14ac:dyDescent="0.2">
      <c r="A430">
        <v>110</v>
      </c>
      <c r="B430">
        <v>50</v>
      </c>
      <c r="C430">
        <v>6</v>
      </c>
      <c r="D430" s="2" t="s">
        <v>24</v>
      </c>
      <c r="E430" s="8">
        <v>95.1</v>
      </c>
      <c r="F430" s="8">
        <f t="shared" si="15"/>
        <v>95.1</v>
      </c>
    </row>
    <row r="431" spans="1:6" x14ac:dyDescent="0.2">
      <c r="A431">
        <v>132</v>
      </c>
      <c r="B431">
        <v>50</v>
      </c>
      <c r="C431">
        <v>6</v>
      </c>
      <c r="D431" s="2" t="s">
        <v>24</v>
      </c>
      <c r="E431" s="8">
        <v>95.4</v>
      </c>
      <c r="F431" s="8">
        <f t="shared" si="15"/>
        <v>95.4</v>
      </c>
    </row>
    <row r="432" spans="1:6" x14ac:dyDescent="0.2">
      <c r="A432">
        <v>160</v>
      </c>
      <c r="B432">
        <v>50</v>
      </c>
      <c r="C432">
        <v>6</v>
      </c>
      <c r="D432" s="2" t="s">
        <v>24</v>
      </c>
      <c r="E432" s="8">
        <v>95.6</v>
      </c>
      <c r="F432" s="8">
        <f t="shared" si="15"/>
        <v>95.6</v>
      </c>
    </row>
    <row r="433" spans="1:6" x14ac:dyDescent="0.2">
      <c r="A433">
        <v>200</v>
      </c>
      <c r="B433">
        <v>50</v>
      </c>
      <c r="C433">
        <v>6</v>
      </c>
      <c r="D433" s="2" t="s">
        <v>24</v>
      </c>
      <c r="E433" s="8">
        <v>95.8</v>
      </c>
      <c r="F433" s="8">
        <f t="shared" si="15"/>
        <v>95.8</v>
      </c>
    </row>
    <row r="434" spans="1:6" x14ac:dyDescent="0.2">
      <c r="A434">
        <v>250</v>
      </c>
      <c r="B434">
        <v>50</v>
      </c>
      <c r="C434">
        <v>6</v>
      </c>
      <c r="D434" s="2" t="s">
        <v>24</v>
      </c>
      <c r="E434" s="8">
        <v>95.8</v>
      </c>
      <c r="F434" s="8">
        <f t="shared" si="15"/>
        <v>95.8</v>
      </c>
    </row>
    <row r="435" spans="1:6" x14ac:dyDescent="0.2">
      <c r="A435">
        <v>315</v>
      </c>
      <c r="B435">
        <v>50</v>
      </c>
      <c r="C435">
        <v>6</v>
      </c>
      <c r="D435" s="2" t="s">
        <v>24</v>
      </c>
      <c r="E435" s="8">
        <v>95.8</v>
      </c>
      <c r="F435" s="8">
        <f t="shared" si="15"/>
        <v>95.8</v>
      </c>
    </row>
    <row r="436" spans="1:6" x14ac:dyDescent="0.2">
      <c r="A436">
        <v>355</v>
      </c>
      <c r="B436">
        <v>50</v>
      </c>
      <c r="C436">
        <v>6</v>
      </c>
      <c r="D436" s="2" t="s">
        <v>24</v>
      </c>
      <c r="E436" s="8">
        <v>95.8</v>
      </c>
      <c r="F436" s="8">
        <f t="shared" si="15"/>
        <v>95.8</v>
      </c>
    </row>
    <row r="437" spans="1:6" x14ac:dyDescent="0.2">
      <c r="A437">
        <v>400</v>
      </c>
      <c r="B437">
        <v>50</v>
      </c>
      <c r="C437">
        <v>6</v>
      </c>
      <c r="D437" s="2" t="s">
        <v>24</v>
      </c>
      <c r="E437" s="8">
        <v>95.8</v>
      </c>
      <c r="F437" s="8">
        <f t="shared" si="15"/>
        <v>95.8</v>
      </c>
    </row>
    <row r="438" spans="1:6" x14ac:dyDescent="0.2">
      <c r="A438">
        <v>500</v>
      </c>
      <c r="B438">
        <v>50</v>
      </c>
      <c r="C438">
        <v>6</v>
      </c>
      <c r="D438" s="2" t="s">
        <v>24</v>
      </c>
      <c r="E438" s="8">
        <v>95.8</v>
      </c>
      <c r="F438" s="8">
        <f t="shared" si="15"/>
        <v>95.8</v>
      </c>
    </row>
    <row r="439" spans="1:6" x14ac:dyDescent="0.2">
      <c r="A439">
        <v>560</v>
      </c>
      <c r="B439">
        <v>50</v>
      </c>
      <c r="C439">
        <v>6</v>
      </c>
      <c r="D439" s="2" t="s">
        <v>24</v>
      </c>
      <c r="E439" s="8">
        <v>95.8</v>
      </c>
      <c r="F439" s="8">
        <f t="shared" si="15"/>
        <v>95.8</v>
      </c>
    </row>
    <row r="440" spans="1:6" x14ac:dyDescent="0.2">
      <c r="A440">
        <v>630</v>
      </c>
      <c r="B440">
        <v>50</v>
      </c>
      <c r="C440">
        <v>6</v>
      </c>
      <c r="D440" s="2" t="s">
        <v>24</v>
      </c>
      <c r="E440" s="8">
        <v>95.8</v>
      </c>
      <c r="F440" s="8">
        <f t="shared" si="15"/>
        <v>95.8</v>
      </c>
    </row>
    <row r="441" spans="1:6" x14ac:dyDescent="0.2">
      <c r="A441">
        <v>710</v>
      </c>
      <c r="B441">
        <v>50</v>
      </c>
      <c r="C441">
        <v>6</v>
      </c>
      <c r="D441" s="2" t="s">
        <v>24</v>
      </c>
      <c r="E441" s="8">
        <v>95.8</v>
      </c>
      <c r="F441" s="8">
        <f t="shared" si="15"/>
        <v>95.8</v>
      </c>
    </row>
    <row r="442" spans="1:6" x14ac:dyDescent="0.2">
      <c r="A442">
        <v>800</v>
      </c>
      <c r="B442">
        <v>50</v>
      </c>
      <c r="C442">
        <v>6</v>
      </c>
      <c r="D442" s="2" t="s">
        <v>24</v>
      </c>
      <c r="E442" s="8">
        <v>95.8</v>
      </c>
      <c r="F442" s="8">
        <f t="shared" si="15"/>
        <v>95.8</v>
      </c>
    </row>
    <row r="443" spans="1:6" x14ac:dyDescent="0.2">
      <c r="A443">
        <v>900</v>
      </c>
      <c r="B443">
        <v>50</v>
      </c>
      <c r="C443">
        <v>6</v>
      </c>
      <c r="D443" s="2" t="s">
        <v>24</v>
      </c>
      <c r="E443" s="8">
        <v>95.8</v>
      </c>
      <c r="F443" s="8">
        <f t="shared" si="15"/>
        <v>95.8</v>
      </c>
    </row>
    <row r="444" spans="1:6" x14ac:dyDescent="0.2">
      <c r="A444">
        <v>1000</v>
      </c>
      <c r="B444">
        <v>50</v>
      </c>
      <c r="C444">
        <v>6</v>
      </c>
      <c r="D444" s="2" t="s">
        <v>24</v>
      </c>
      <c r="E444" s="8">
        <v>95.8</v>
      </c>
      <c r="F444" s="8">
        <f t="shared" si="15"/>
        <v>95.8</v>
      </c>
    </row>
    <row r="446" spans="1:6" x14ac:dyDescent="0.2">
      <c r="A446">
        <v>0.12</v>
      </c>
      <c r="B446">
        <v>50</v>
      </c>
      <c r="C446">
        <v>8</v>
      </c>
      <c r="D446" s="2" t="s">
        <v>24</v>
      </c>
      <c r="E446" s="8">
        <v>50.7</v>
      </c>
      <c r="F446" s="8">
        <f>100-(100-E446)*(100-F122)/(100-E122)</f>
        <v>49.881063122923592</v>
      </c>
    </row>
    <row r="447" spans="1:6" x14ac:dyDescent="0.2">
      <c r="A447">
        <v>0.18</v>
      </c>
      <c r="B447">
        <v>50</v>
      </c>
      <c r="C447">
        <v>8</v>
      </c>
      <c r="D447" s="2" t="s">
        <v>24</v>
      </c>
      <c r="E447" s="8">
        <v>58.7</v>
      </c>
      <c r="F447" s="8">
        <f t="shared" ref="F447:F483" si="16">100-(100-E447)*(100-F123)/(100-E123)</f>
        <v>57.936598890942697</v>
      </c>
    </row>
    <row r="448" spans="1:6" x14ac:dyDescent="0.2">
      <c r="A448">
        <v>0.25</v>
      </c>
      <c r="B448">
        <v>50</v>
      </c>
      <c r="C448">
        <v>8</v>
      </c>
      <c r="D448" s="2" t="s">
        <v>24</v>
      </c>
      <c r="E448" s="8">
        <v>64.099999999999994</v>
      </c>
      <c r="F448" s="8">
        <f t="shared" si="16"/>
        <v>63.373279352226717</v>
      </c>
    </row>
    <row r="449" spans="1:6" x14ac:dyDescent="0.2">
      <c r="A449">
        <v>0.37</v>
      </c>
      <c r="B449">
        <v>50</v>
      </c>
      <c r="C449">
        <v>8</v>
      </c>
      <c r="D449" s="2" t="s">
        <v>24</v>
      </c>
      <c r="E449" s="8">
        <v>69.3</v>
      </c>
      <c r="F449" s="8">
        <f t="shared" si="16"/>
        <v>68.600683371298402</v>
      </c>
    </row>
    <row r="450" spans="1:6" x14ac:dyDescent="0.2">
      <c r="A450">
        <v>0.55000000000000004</v>
      </c>
      <c r="B450">
        <v>50</v>
      </c>
      <c r="C450">
        <v>8</v>
      </c>
      <c r="D450" s="2" t="s">
        <v>24</v>
      </c>
      <c r="E450" s="8">
        <v>73</v>
      </c>
      <c r="F450" s="8">
        <f t="shared" si="16"/>
        <v>72.295039164490859</v>
      </c>
    </row>
    <row r="451" spans="1:6" x14ac:dyDescent="0.2">
      <c r="A451">
        <v>0.75</v>
      </c>
      <c r="B451">
        <v>50</v>
      </c>
      <c r="C451">
        <v>8</v>
      </c>
      <c r="D451" s="2" t="s">
        <v>24</v>
      </c>
      <c r="E451" s="8">
        <v>75</v>
      </c>
      <c r="F451" s="8">
        <f t="shared" si="16"/>
        <v>75</v>
      </c>
    </row>
    <row r="452" spans="1:6" x14ac:dyDescent="0.2">
      <c r="A452">
        <v>1.1000000000000001</v>
      </c>
      <c r="B452">
        <v>50</v>
      </c>
      <c r="C452">
        <v>8</v>
      </c>
      <c r="D452" s="2" t="s">
        <v>24</v>
      </c>
      <c r="E452" s="8">
        <v>77.7</v>
      </c>
      <c r="F452" s="8">
        <f t="shared" si="16"/>
        <v>77.7</v>
      </c>
    </row>
    <row r="453" spans="1:6" x14ac:dyDescent="0.2">
      <c r="A453">
        <v>1.5</v>
      </c>
      <c r="B453">
        <v>50</v>
      </c>
      <c r="C453">
        <v>8</v>
      </c>
      <c r="D453" s="2" t="s">
        <v>24</v>
      </c>
      <c r="E453" s="8">
        <v>79.7</v>
      </c>
      <c r="F453" s="8">
        <f t="shared" si="16"/>
        <v>79.7</v>
      </c>
    </row>
    <row r="454" spans="1:6" x14ac:dyDescent="0.2">
      <c r="A454">
        <v>2.2000000000000002</v>
      </c>
      <c r="B454">
        <v>50</v>
      </c>
      <c r="C454">
        <v>8</v>
      </c>
      <c r="D454" s="2" t="s">
        <v>24</v>
      </c>
      <c r="E454" s="8">
        <v>81.900000000000006</v>
      </c>
      <c r="F454" s="8">
        <f t="shared" si="16"/>
        <v>81.900000000000006</v>
      </c>
    </row>
    <row r="455" spans="1:6" x14ac:dyDescent="0.2">
      <c r="A455">
        <v>3</v>
      </c>
      <c r="B455">
        <v>50</v>
      </c>
      <c r="C455">
        <v>8</v>
      </c>
      <c r="D455" s="2" t="s">
        <v>24</v>
      </c>
      <c r="E455" s="8">
        <v>83.5</v>
      </c>
      <c r="F455" s="8">
        <f t="shared" si="16"/>
        <v>83.5</v>
      </c>
    </row>
    <row r="456" spans="1:6" x14ac:dyDescent="0.2">
      <c r="A456">
        <v>4</v>
      </c>
      <c r="B456">
        <v>50</v>
      </c>
      <c r="C456">
        <v>8</v>
      </c>
      <c r="D456" s="2" t="s">
        <v>24</v>
      </c>
      <c r="E456" s="8">
        <v>84.8</v>
      </c>
      <c r="F456" s="8">
        <f t="shared" si="16"/>
        <v>84.8</v>
      </c>
    </row>
    <row r="457" spans="1:6" x14ac:dyDescent="0.2">
      <c r="A457">
        <v>5.5</v>
      </c>
      <c r="B457">
        <v>50</v>
      </c>
      <c r="C457">
        <v>8</v>
      </c>
      <c r="D457" s="2" t="s">
        <v>24</v>
      </c>
      <c r="E457" s="8">
        <v>86.2</v>
      </c>
      <c r="F457" s="8">
        <f t="shared" si="16"/>
        <v>86.2</v>
      </c>
    </row>
    <row r="458" spans="1:6" x14ac:dyDescent="0.2">
      <c r="A458">
        <v>7.5</v>
      </c>
      <c r="B458">
        <v>50</v>
      </c>
      <c r="C458">
        <v>8</v>
      </c>
      <c r="D458" s="2" t="s">
        <v>24</v>
      </c>
      <c r="E458" s="8">
        <v>87.3</v>
      </c>
      <c r="F458" s="8">
        <f t="shared" si="16"/>
        <v>87.3</v>
      </c>
    </row>
    <row r="459" spans="1:6" x14ac:dyDescent="0.2">
      <c r="A459">
        <v>11</v>
      </c>
      <c r="B459">
        <v>50</v>
      </c>
      <c r="C459">
        <v>8</v>
      </c>
      <c r="D459" s="2" t="s">
        <v>24</v>
      </c>
      <c r="E459" s="8">
        <v>88.6</v>
      </c>
      <c r="F459" s="8">
        <f t="shared" si="16"/>
        <v>88.6</v>
      </c>
    </row>
    <row r="460" spans="1:6" x14ac:dyDescent="0.2">
      <c r="A460">
        <v>15</v>
      </c>
      <c r="B460">
        <v>50</v>
      </c>
      <c r="C460">
        <v>8</v>
      </c>
      <c r="D460" s="2" t="s">
        <v>24</v>
      </c>
      <c r="E460" s="8">
        <v>89.6</v>
      </c>
      <c r="F460" s="8">
        <f t="shared" si="16"/>
        <v>89.6</v>
      </c>
    </row>
    <row r="461" spans="1:6" x14ac:dyDescent="0.2">
      <c r="A461">
        <v>18.5</v>
      </c>
      <c r="B461">
        <v>50</v>
      </c>
      <c r="C461">
        <v>8</v>
      </c>
      <c r="D461" s="2" t="s">
        <v>24</v>
      </c>
      <c r="E461" s="8">
        <v>90.1</v>
      </c>
      <c r="F461" s="8">
        <f t="shared" si="16"/>
        <v>90.1</v>
      </c>
    </row>
    <row r="462" spans="1:6" x14ac:dyDescent="0.2">
      <c r="A462">
        <v>22</v>
      </c>
      <c r="B462">
        <v>50</v>
      </c>
      <c r="C462">
        <v>8</v>
      </c>
      <c r="D462" s="2" t="s">
        <v>24</v>
      </c>
      <c r="E462" s="8">
        <v>90.6</v>
      </c>
      <c r="F462" s="8">
        <f t="shared" si="16"/>
        <v>90.6</v>
      </c>
    </row>
    <row r="463" spans="1:6" x14ac:dyDescent="0.2">
      <c r="A463">
        <v>30</v>
      </c>
      <c r="B463">
        <v>50</v>
      </c>
      <c r="C463">
        <v>8</v>
      </c>
      <c r="D463" s="2" t="s">
        <v>24</v>
      </c>
      <c r="E463" s="8">
        <v>91.3</v>
      </c>
      <c r="F463" s="8">
        <f t="shared" si="16"/>
        <v>91.3</v>
      </c>
    </row>
    <row r="464" spans="1:6" x14ac:dyDescent="0.2">
      <c r="A464">
        <v>37</v>
      </c>
      <c r="B464">
        <v>50</v>
      </c>
      <c r="C464">
        <v>8</v>
      </c>
      <c r="D464" s="2" t="s">
        <v>24</v>
      </c>
      <c r="E464" s="8">
        <v>91.8</v>
      </c>
      <c r="F464" s="8">
        <f t="shared" si="16"/>
        <v>91.8</v>
      </c>
    </row>
    <row r="465" spans="1:6" x14ac:dyDescent="0.2">
      <c r="A465">
        <v>45</v>
      </c>
      <c r="B465">
        <v>50</v>
      </c>
      <c r="C465">
        <v>8</v>
      </c>
      <c r="D465" s="2" t="s">
        <v>24</v>
      </c>
      <c r="E465" s="8">
        <v>92.2</v>
      </c>
      <c r="F465" s="8">
        <f t="shared" si="16"/>
        <v>92.2</v>
      </c>
    </row>
    <row r="466" spans="1:6" x14ac:dyDescent="0.2">
      <c r="A466">
        <v>55</v>
      </c>
      <c r="B466">
        <v>50</v>
      </c>
      <c r="C466">
        <v>8</v>
      </c>
      <c r="D466" s="2" t="s">
        <v>24</v>
      </c>
      <c r="E466" s="8">
        <v>92.5</v>
      </c>
      <c r="F466" s="8">
        <f t="shared" si="16"/>
        <v>92.5</v>
      </c>
    </row>
    <row r="467" spans="1:6" x14ac:dyDescent="0.2">
      <c r="A467">
        <v>75</v>
      </c>
      <c r="B467">
        <v>50</v>
      </c>
      <c r="C467">
        <v>8</v>
      </c>
      <c r="D467" s="2" t="s">
        <v>24</v>
      </c>
      <c r="E467" s="8">
        <v>93.1</v>
      </c>
      <c r="F467" s="8">
        <f t="shared" si="16"/>
        <v>93.1</v>
      </c>
    </row>
    <row r="468" spans="1:6" x14ac:dyDescent="0.2">
      <c r="A468">
        <v>90</v>
      </c>
      <c r="B468">
        <v>50</v>
      </c>
      <c r="C468">
        <v>8</v>
      </c>
      <c r="D468" s="2" t="s">
        <v>24</v>
      </c>
      <c r="E468" s="8">
        <v>93.4</v>
      </c>
      <c r="F468" s="8">
        <f t="shared" si="16"/>
        <v>93.4</v>
      </c>
    </row>
    <row r="469" spans="1:6" x14ac:dyDescent="0.2">
      <c r="A469">
        <v>110</v>
      </c>
      <c r="B469">
        <v>50</v>
      </c>
      <c r="C469">
        <v>8</v>
      </c>
      <c r="D469" s="2" t="s">
        <v>24</v>
      </c>
      <c r="E469" s="8">
        <v>93.7</v>
      </c>
      <c r="F469" s="8">
        <f t="shared" si="16"/>
        <v>93.7</v>
      </c>
    </row>
    <row r="470" spans="1:6" x14ac:dyDescent="0.2">
      <c r="A470">
        <v>132</v>
      </c>
      <c r="B470">
        <v>50</v>
      </c>
      <c r="C470">
        <v>8</v>
      </c>
      <c r="D470" s="2" t="s">
        <v>24</v>
      </c>
      <c r="E470" s="8">
        <v>94</v>
      </c>
      <c r="F470" s="8">
        <f t="shared" si="16"/>
        <v>94</v>
      </c>
    </row>
    <row r="471" spans="1:6" x14ac:dyDescent="0.2">
      <c r="A471">
        <v>160</v>
      </c>
      <c r="B471">
        <v>50</v>
      </c>
      <c r="C471">
        <v>8</v>
      </c>
      <c r="D471" s="2" t="s">
        <v>24</v>
      </c>
      <c r="E471" s="8">
        <v>94.3</v>
      </c>
      <c r="F471" s="8">
        <f t="shared" si="16"/>
        <v>94.3</v>
      </c>
    </row>
    <row r="472" spans="1:6" x14ac:dyDescent="0.2">
      <c r="A472">
        <v>200</v>
      </c>
      <c r="B472">
        <v>50</v>
      </c>
      <c r="C472">
        <v>8</v>
      </c>
      <c r="D472" s="2" t="s">
        <v>24</v>
      </c>
      <c r="E472" s="8">
        <v>94.6</v>
      </c>
      <c r="F472" s="8">
        <f t="shared" si="16"/>
        <v>94.6</v>
      </c>
    </row>
    <row r="473" spans="1:6" x14ac:dyDescent="0.2">
      <c r="A473">
        <v>250</v>
      </c>
      <c r="B473">
        <v>50</v>
      </c>
      <c r="C473">
        <v>8</v>
      </c>
      <c r="D473" s="2" t="s">
        <v>24</v>
      </c>
      <c r="E473" s="8">
        <v>94.6</v>
      </c>
      <c r="F473" s="8">
        <f t="shared" si="16"/>
        <v>94.6</v>
      </c>
    </row>
    <row r="474" spans="1:6" x14ac:dyDescent="0.2">
      <c r="A474">
        <v>315</v>
      </c>
      <c r="B474">
        <v>50</v>
      </c>
      <c r="C474">
        <v>8</v>
      </c>
      <c r="D474" s="2" t="s">
        <v>24</v>
      </c>
      <c r="E474" s="8">
        <v>94.6</v>
      </c>
      <c r="F474" s="8">
        <f t="shared" si="16"/>
        <v>94.6</v>
      </c>
    </row>
    <row r="475" spans="1:6" x14ac:dyDescent="0.2">
      <c r="A475">
        <v>355</v>
      </c>
      <c r="B475">
        <v>50</v>
      </c>
      <c r="C475">
        <v>8</v>
      </c>
      <c r="D475" s="2" t="s">
        <v>24</v>
      </c>
      <c r="E475" s="8">
        <v>94.6</v>
      </c>
      <c r="F475" s="8">
        <f t="shared" si="16"/>
        <v>94.6</v>
      </c>
    </row>
    <row r="476" spans="1:6" x14ac:dyDescent="0.2">
      <c r="A476">
        <v>400</v>
      </c>
      <c r="B476">
        <v>50</v>
      </c>
      <c r="C476">
        <v>8</v>
      </c>
      <c r="D476" s="2" t="s">
        <v>24</v>
      </c>
      <c r="E476" s="8">
        <v>94.6</v>
      </c>
      <c r="F476" s="8">
        <f t="shared" si="16"/>
        <v>94.6</v>
      </c>
    </row>
    <row r="477" spans="1:6" x14ac:dyDescent="0.2">
      <c r="A477">
        <v>500</v>
      </c>
      <c r="B477">
        <v>50</v>
      </c>
      <c r="C477">
        <v>8</v>
      </c>
      <c r="D477" s="2" t="s">
        <v>24</v>
      </c>
      <c r="E477" s="8">
        <v>94.6</v>
      </c>
      <c r="F477" s="8">
        <f t="shared" si="16"/>
        <v>94.6</v>
      </c>
    </row>
    <row r="478" spans="1:6" x14ac:dyDescent="0.2">
      <c r="A478">
        <v>560</v>
      </c>
      <c r="B478">
        <v>50</v>
      </c>
      <c r="C478">
        <v>8</v>
      </c>
      <c r="D478" s="2" t="s">
        <v>24</v>
      </c>
      <c r="E478" s="8">
        <v>94.6</v>
      </c>
      <c r="F478" s="8">
        <f t="shared" si="16"/>
        <v>94.6</v>
      </c>
    </row>
    <row r="479" spans="1:6" x14ac:dyDescent="0.2">
      <c r="A479">
        <v>630</v>
      </c>
      <c r="B479">
        <v>50</v>
      </c>
      <c r="C479">
        <v>8</v>
      </c>
      <c r="D479" s="2" t="s">
        <v>24</v>
      </c>
      <c r="E479" s="8">
        <v>94.6</v>
      </c>
      <c r="F479" s="8">
        <f t="shared" si="16"/>
        <v>94.6</v>
      </c>
    </row>
    <row r="480" spans="1:6" x14ac:dyDescent="0.2">
      <c r="A480">
        <v>710</v>
      </c>
      <c r="B480">
        <v>50</v>
      </c>
      <c r="C480">
        <v>8</v>
      </c>
      <c r="D480" s="2" t="s">
        <v>24</v>
      </c>
      <c r="E480" s="8">
        <v>94.6</v>
      </c>
      <c r="F480" s="8">
        <f t="shared" si="16"/>
        <v>94.6</v>
      </c>
    </row>
    <row r="481" spans="1:6" x14ac:dyDescent="0.2">
      <c r="A481">
        <v>800</v>
      </c>
      <c r="B481">
        <v>50</v>
      </c>
      <c r="C481">
        <v>8</v>
      </c>
      <c r="D481" s="2" t="s">
        <v>24</v>
      </c>
      <c r="E481" s="8">
        <v>94.6</v>
      </c>
      <c r="F481" s="8">
        <f t="shared" si="16"/>
        <v>94.6</v>
      </c>
    </row>
    <row r="482" spans="1:6" x14ac:dyDescent="0.2">
      <c r="A482">
        <v>900</v>
      </c>
      <c r="B482">
        <v>50</v>
      </c>
      <c r="C482">
        <v>8</v>
      </c>
      <c r="D482" s="2" t="s">
        <v>24</v>
      </c>
      <c r="E482" s="8">
        <v>94.6</v>
      </c>
      <c r="F482" s="8">
        <f t="shared" si="16"/>
        <v>94.6</v>
      </c>
    </row>
    <row r="483" spans="1:6" x14ac:dyDescent="0.2">
      <c r="A483">
        <v>1000</v>
      </c>
      <c r="B483">
        <v>50</v>
      </c>
      <c r="C483">
        <v>8</v>
      </c>
      <c r="D483" s="2" t="s">
        <v>24</v>
      </c>
      <c r="E483" s="8">
        <v>94.6</v>
      </c>
      <c r="F483" s="8">
        <f t="shared" si="16"/>
        <v>94.6</v>
      </c>
    </row>
    <row r="484" spans="1:6" x14ac:dyDescent="0.2">
      <c r="E484" s="8"/>
    </row>
    <row r="485" spans="1:6" x14ac:dyDescent="0.2">
      <c r="E485" s="8"/>
    </row>
    <row r="486" spans="1:6" x14ac:dyDescent="0.2">
      <c r="E486" s="8"/>
    </row>
    <row r="487" spans="1:6" ht="26" x14ac:dyDescent="0.3">
      <c r="A487" s="7" t="s">
        <v>25</v>
      </c>
      <c r="B487" s="7"/>
    </row>
    <row r="488" spans="1:6" x14ac:dyDescent="0.2">
      <c r="E488" s="3" t="s">
        <v>26</v>
      </c>
      <c r="F488" s="2" t="s">
        <v>32</v>
      </c>
    </row>
    <row r="489" spans="1:6" x14ac:dyDescent="0.2">
      <c r="A489" t="s">
        <v>7</v>
      </c>
      <c r="E489" s="3" t="s">
        <v>27</v>
      </c>
      <c r="F489" s="3" t="s">
        <v>31</v>
      </c>
    </row>
    <row r="490" spans="1:6" x14ac:dyDescent="0.2">
      <c r="A490" s="3" t="s">
        <v>2</v>
      </c>
      <c r="B490" s="3" t="s">
        <v>41</v>
      </c>
      <c r="C490" s="3" t="s">
        <v>3</v>
      </c>
      <c r="D490" s="3" t="s">
        <v>39</v>
      </c>
      <c r="E490" s="3" t="s">
        <v>8</v>
      </c>
      <c r="F490" s="3" t="s">
        <v>8</v>
      </c>
    </row>
    <row r="491" spans="1:6" x14ac:dyDescent="0.2">
      <c r="A491">
        <v>0.12</v>
      </c>
      <c r="B491">
        <v>50</v>
      </c>
      <c r="C491">
        <v>4</v>
      </c>
      <c r="D491" s="2" t="s">
        <v>25</v>
      </c>
      <c r="E491" s="8">
        <v>69.8</v>
      </c>
      <c r="F491" s="8">
        <f t="shared" ref="F491:F528" si="17">100-(100-E491)*(100-F5)/(100-E5)</f>
        <v>69.061613691931541</v>
      </c>
    </row>
    <row r="492" spans="1:6" x14ac:dyDescent="0.2">
      <c r="A492">
        <v>0.18</v>
      </c>
      <c r="B492">
        <v>50</v>
      </c>
      <c r="C492">
        <v>4</v>
      </c>
      <c r="D492" s="2" t="s">
        <v>25</v>
      </c>
      <c r="E492" s="8">
        <v>74.7</v>
      </c>
      <c r="F492" s="8">
        <f t="shared" si="17"/>
        <v>74.7</v>
      </c>
    </row>
    <row r="493" spans="1:6" x14ac:dyDescent="0.2">
      <c r="A493">
        <v>0.25</v>
      </c>
      <c r="B493">
        <v>50</v>
      </c>
      <c r="C493">
        <v>4</v>
      </c>
      <c r="D493" s="2" t="s">
        <v>25</v>
      </c>
      <c r="E493" s="8">
        <v>77.900000000000006</v>
      </c>
      <c r="F493" s="8">
        <f t="shared" si="17"/>
        <v>77.900000000000006</v>
      </c>
    </row>
    <row r="494" spans="1:6" x14ac:dyDescent="0.2">
      <c r="A494">
        <v>0.37</v>
      </c>
      <c r="B494">
        <v>50</v>
      </c>
      <c r="C494">
        <v>4</v>
      </c>
      <c r="D494" s="2" t="s">
        <v>25</v>
      </c>
      <c r="E494" s="8">
        <v>81.099999999999994</v>
      </c>
      <c r="F494" s="8">
        <f t="shared" si="17"/>
        <v>81.099999999999994</v>
      </c>
    </row>
    <row r="495" spans="1:6" x14ac:dyDescent="0.2">
      <c r="A495">
        <v>0.55000000000000004</v>
      </c>
      <c r="B495">
        <v>50</v>
      </c>
      <c r="C495">
        <v>4</v>
      </c>
      <c r="D495" s="2" t="s">
        <v>25</v>
      </c>
      <c r="E495" s="8">
        <v>83.9</v>
      </c>
      <c r="F495" s="8">
        <f t="shared" si="17"/>
        <v>83.9</v>
      </c>
    </row>
    <row r="496" spans="1:6" x14ac:dyDescent="0.2">
      <c r="A496">
        <v>0.75</v>
      </c>
      <c r="B496">
        <v>50</v>
      </c>
      <c r="C496">
        <v>4</v>
      </c>
      <c r="D496" s="2" t="s">
        <v>25</v>
      </c>
      <c r="E496" s="8">
        <v>85.7</v>
      </c>
      <c r="F496" s="8">
        <f t="shared" si="17"/>
        <v>85.7</v>
      </c>
    </row>
    <row r="497" spans="1:6" x14ac:dyDescent="0.2">
      <c r="A497">
        <v>1.1000000000000001</v>
      </c>
      <c r="B497">
        <v>50</v>
      </c>
      <c r="C497">
        <v>4</v>
      </c>
      <c r="D497" s="2" t="s">
        <v>25</v>
      </c>
      <c r="E497" s="8">
        <v>87.2</v>
      </c>
      <c r="F497" s="8">
        <f t="shared" si="17"/>
        <v>87.2</v>
      </c>
    </row>
    <row r="498" spans="1:6" x14ac:dyDescent="0.2">
      <c r="A498">
        <v>1.5</v>
      </c>
      <c r="B498">
        <v>50</v>
      </c>
      <c r="C498">
        <v>4</v>
      </c>
      <c r="D498" s="2" t="s">
        <v>25</v>
      </c>
      <c r="E498" s="8">
        <v>88.2</v>
      </c>
      <c r="F498" s="8">
        <f t="shared" si="17"/>
        <v>88.2</v>
      </c>
    </row>
    <row r="499" spans="1:6" x14ac:dyDescent="0.2">
      <c r="A499">
        <v>2.2000000000000002</v>
      </c>
      <c r="B499">
        <v>50</v>
      </c>
      <c r="C499">
        <v>4</v>
      </c>
      <c r="D499" s="2" t="s">
        <v>25</v>
      </c>
      <c r="E499" s="8">
        <v>89.5</v>
      </c>
      <c r="F499" s="8">
        <f t="shared" si="17"/>
        <v>89.834394904458605</v>
      </c>
    </row>
    <row r="500" spans="1:6" x14ac:dyDescent="0.2">
      <c r="A500">
        <v>3</v>
      </c>
      <c r="B500">
        <v>50</v>
      </c>
      <c r="C500">
        <v>4</v>
      </c>
      <c r="D500" s="2" t="s">
        <v>25</v>
      </c>
      <c r="E500" s="8">
        <v>90.4</v>
      </c>
      <c r="F500" s="8">
        <f t="shared" si="17"/>
        <v>90.731034482758631</v>
      </c>
    </row>
    <row r="501" spans="1:6" x14ac:dyDescent="0.2">
      <c r="A501">
        <v>4</v>
      </c>
      <c r="B501">
        <v>50</v>
      </c>
      <c r="C501">
        <v>4</v>
      </c>
      <c r="D501" s="2" t="s">
        <v>25</v>
      </c>
      <c r="E501" s="8">
        <v>91.1</v>
      </c>
      <c r="F501" s="8">
        <f t="shared" si="17"/>
        <v>91.432089552238807</v>
      </c>
    </row>
    <row r="502" spans="1:6" x14ac:dyDescent="0.2">
      <c r="A502">
        <v>5.5</v>
      </c>
      <c r="B502">
        <v>50</v>
      </c>
      <c r="C502">
        <v>4</v>
      </c>
      <c r="D502" s="2" t="s">
        <v>25</v>
      </c>
      <c r="E502" s="8">
        <v>91.9</v>
      </c>
      <c r="F502" s="8">
        <f t="shared" si="17"/>
        <v>92.229268292682931</v>
      </c>
    </row>
    <row r="503" spans="1:6" x14ac:dyDescent="0.2">
      <c r="A503">
        <v>7.5</v>
      </c>
      <c r="B503">
        <v>50</v>
      </c>
      <c r="C503">
        <v>4</v>
      </c>
      <c r="D503" s="2" t="s">
        <v>25</v>
      </c>
      <c r="E503" s="8">
        <v>92.6</v>
      </c>
      <c r="F503" s="8">
        <f t="shared" si="17"/>
        <v>92.927433628318582</v>
      </c>
    </row>
    <row r="504" spans="1:6" x14ac:dyDescent="0.2">
      <c r="A504">
        <v>11</v>
      </c>
      <c r="B504">
        <v>50</v>
      </c>
      <c r="C504">
        <v>4</v>
      </c>
      <c r="D504" s="2" t="s">
        <v>25</v>
      </c>
      <c r="E504" s="8">
        <v>93.3</v>
      </c>
      <c r="F504" s="8">
        <f t="shared" si="17"/>
        <v>93.628431372549016</v>
      </c>
    </row>
    <row r="505" spans="1:6" x14ac:dyDescent="0.2">
      <c r="A505">
        <v>15</v>
      </c>
      <c r="B505">
        <v>50</v>
      </c>
      <c r="C505">
        <v>4</v>
      </c>
      <c r="D505" s="2" t="s">
        <v>25</v>
      </c>
      <c r="E505" s="8">
        <v>93.9</v>
      </c>
      <c r="F505" s="8">
        <f t="shared" si="17"/>
        <v>94.224468085106395</v>
      </c>
    </row>
    <row r="506" spans="1:6" x14ac:dyDescent="0.2">
      <c r="A506">
        <v>18.5</v>
      </c>
      <c r="B506">
        <v>50</v>
      </c>
      <c r="C506">
        <v>4</v>
      </c>
      <c r="D506" s="2" t="s">
        <v>25</v>
      </c>
      <c r="E506" s="8">
        <v>94.2</v>
      </c>
      <c r="F506" s="8">
        <f t="shared" si="17"/>
        <v>94.2</v>
      </c>
    </row>
    <row r="507" spans="1:6" x14ac:dyDescent="0.2">
      <c r="A507">
        <v>22</v>
      </c>
      <c r="B507">
        <v>50</v>
      </c>
      <c r="C507">
        <v>4</v>
      </c>
      <c r="D507" s="2" t="s">
        <v>25</v>
      </c>
      <c r="E507" s="8">
        <v>94.5</v>
      </c>
      <c r="F507" s="8">
        <f t="shared" si="17"/>
        <v>94.5</v>
      </c>
    </row>
    <row r="508" spans="1:6" x14ac:dyDescent="0.2">
      <c r="A508">
        <v>30</v>
      </c>
      <c r="B508">
        <v>50</v>
      </c>
      <c r="C508">
        <v>4</v>
      </c>
      <c r="D508" s="2" t="s">
        <v>25</v>
      </c>
      <c r="E508" s="8">
        <v>94.9</v>
      </c>
      <c r="F508" s="8">
        <f t="shared" si="17"/>
        <v>94.9</v>
      </c>
    </row>
    <row r="509" spans="1:6" x14ac:dyDescent="0.2">
      <c r="A509">
        <v>37</v>
      </c>
      <c r="B509">
        <v>50</v>
      </c>
      <c r="C509">
        <v>4</v>
      </c>
      <c r="D509" s="2" t="s">
        <v>25</v>
      </c>
      <c r="E509" s="8">
        <v>95.2</v>
      </c>
      <c r="F509" s="8">
        <f t="shared" si="17"/>
        <v>95.2</v>
      </c>
    </row>
    <row r="510" spans="1:6" x14ac:dyDescent="0.2">
      <c r="A510">
        <v>45</v>
      </c>
      <c r="B510">
        <v>50</v>
      </c>
      <c r="C510">
        <v>4</v>
      </c>
      <c r="D510" s="2" t="s">
        <v>25</v>
      </c>
      <c r="E510" s="8">
        <v>95.4</v>
      </c>
      <c r="F510" s="8">
        <f t="shared" si="17"/>
        <v>95.4</v>
      </c>
    </row>
    <row r="511" spans="1:6" x14ac:dyDescent="0.2">
      <c r="A511">
        <v>55</v>
      </c>
      <c r="B511">
        <v>50</v>
      </c>
      <c r="C511">
        <v>4</v>
      </c>
      <c r="D511" s="2" t="s">
        <v>25</v>
      </c>
      <c r="E511" s="8">
        <v>95.7</v>
      </c>
      <c r="F511" s="8">
        <f t="shared" si="17"/>
        <v>95.7</v>
      </c>
    </row>
    <row r="512" spans="1:6" x14ac:dyDescent="0.2">
      <c r="A512">
        <v>75</v>
      </c>
      <c r="B512">
        <v>50</v>
      </c>
      <c r="C512">
        <v>4</v>
      </c>
      <c r="D512" s="2" t="s">
        <v>25</v>
      </c>
      <c r="E512" s="8">
        <v>96</v>
      </c>
      <c r="F512" s="8">
        <f t="shared" si="17"/>
        <v>96</v>
      </c>
    </row>
    <row r="513" spans="1:6" x14ac:dyDescent="0.2">
      <c r="A513">
        <v>90</v>
      </c>
      <c r="B513">
        <v>50</v>
      </c>
      <c r="C513">
        <v>4</v>
      </c>
      <c r="D513" s="2" t="s">
        <v>25</v>
      </c>
      <c r="E513" s="8">
        <v>96.1</v>
      </c>
      <c r="F513" s="8">
        <f t="shared" si="17"/>
        <v>96.1</v>
      </c>
    </row>
    <row r="514" spans="1:6" x14ac:dyDescent="0.2">
      <c r="A514">
        <v>110</v>
      </c>
      <c r="B514">
        <v>50</v>
      </c>
      <c r="C514">
        <v>4</v>
      </c>
      <c r="D514" s="2" t="s">
        <v>25</v>
      </c>
      <c r="E514" s="8">
        <v>96.3</v>
      </c>
      <c r="F514" s="8">
        <f t="shared" si="17"/>
        <v>96.3</v>
      </c>
    </row>
    <row r="515" spans="1:6" x14ac:dyDescent="0.2">
      <c r="A515">
        <v>132</v>
      </c>
      <c r="B515">
        <v>50</v>
      </c>
      <c r="C515">
        <v>4</v>
      </c>
      <c r="D515" s="2" t="s">
        <v>25</v>
      </c>
      <c r="E515" s="8">
        <v>96.4</v>
      </c>
      <c r="F515" s="8">
        <f t="shared" si="17"/>
        <v>96.4</v>
      </c>
    </row>
    <row r="516" spans="1:6" x14ac:dyDescent="0.2">
      <c r="A516">
        <v>160</v>
      </c>
      <c r="B516">
        <v>50</v>
      </c>
      <c r="C516">
        <v>4</v>
      </c>
      <c r="D516" s="2" t="s">
        <v>25</v>
      </c>
      <c r="E516" s="8">
        <v>96.6</v>
      </c>
      <c r="F516" s="8">
        <f t="shared" si="17"/>
        <v>96.6</v>
      </c>
    </row>
    <row r="517" spans="1:6" x14ac:dyDescent="0.2">
      <c r="A517">
        <v>200</v>
      </c>
      <c r="B517">
        <v>50</v>
      </c>
      <c r="C517">
        <v>4</v>
      </c>
      <c r="D517" s="2" t="s">
        <v>25</v>
      </c>
      <c r="E517" s="8">
        <v>96.7</v>
      </c>
      <c r="F517" s="8">
        <f t="shared" si="17"/>
        <v>96.7</v>
      </c>
    </row>
    <row r="518" spans="1:6" x14ac:dyDescent="0.2">
      <c r="A518">
        <v>250</v>
      </c>
      <c r="B518">
        <v>50</v>
      </c>
      <c r="C518">
        <v>4</v>
      </c>
      <c r="D518" s="2" t="s">
        <v>25</v>
      </c>
      <c r="E518" s="8">
        <v>96.7</v>
      </c>
      <c r="F518" s="8">
        <f t="shared" si="17"/>
        <v>96.7</v>
      </c>
    </row>
    <row r="519" spans="1:6" x14ac:dyDescent="0.2">
      <c r="A519">
        <v>315</v>
      </c>
      <c r="B519">
        <v>50</v>
      </c>
      <c r="C519">
        <v>4</v>
      </c>
      <c r="D519" s="2" t="s">
        <v>25</v>
      </c>
      <c r="E519" s="8">
        <v>96.7</v>
      </c>
      <c r="F519" s="8">
        <f t="shared" si="17"/>
        <v>96.7</v>
      </c>
    </row>
    <row r="520" spans="1:6" x14ac:dyDescent="0.2">
      <c r="A520">
        <v>355</v>
      </c>
      <c r="B520">
        <v>50</v>
      </c>
      <c r="C520">
        <v>4</v>
      </c>
      <c r="D520" s="2" t="s">
        <v>25</v>
      </c>
      <c r="E520" s="8">
        <v>96.7</v>
      </c>
      <c r="F520" s="8">
        <f t="shared" si="17"/>
        <v>96.7</v>
      </c>
    </row>
    <row r="521" spans="1:6" x14ac:dyDescent="0.2">
      <c r="A521">
        <v>400</v>
      </c>
      <c r="B521">
        <v>50</v>
      </c>
      <c r="C521">
        <v>4</v>
      </c>
      <c r="D521" s="2" t="s">
        <v>25</v>
      </c>
      <c r="E521" s="8">
        <v>96.7</v>
      </c>
      <c r="F521" s="8">
        <f t="shared" si="17"/>
        <v>96.7</v>
      </c>
    </row>
    <row r="522" spans="1:6" x14ac:dyDescent="0.2">
      <c r="A522">
        <v>500</v>
      </c>
      <c r="B522">
        <v>50</v>
      </c>
      <c r="C522">
        <v>4</v>
      </c>
      <c r="D522" s="2" t="s">
        <v>25</v>
      </c>
      <c r="E522" s="8">
        <v>96.7</v>
      </c>
      <c r="F522" s="8">
        <f t="shared" si="17"/>
        <v>96.7</v>
      </c>
    </row>
    <row r="523" spans="1:6" x14ac:dyDescent="0.2">
      <c r="A523">
        <v>560</v>
      </c>
      <c r="B523">
        <v>50</v>
      </c>
      <c r="C523">
        <v>4</v>
      </c>
      <c r="D523" s="2" t="s">
        <v>25</v>
      </c>
      <c r="E523" s="8">
        <v>96.7</v>
      </c>
      <c r="F523" s="8">
        <f t="shared" si="17"/>
        <v>96.7</v>
      </c>
    </row>
    <row r="524" spans="1:6" x14ac:dyDescent="0.2">
      <c r="A524">
        <v>630</v>
      </c>
      <c r="B524">
        <v>50</v>
      </c>
      <c r="C524">
        <v>4</v>
      </c>
      <c r="D524" s="2" t="s">
        <v>25</v>
      </c>
      <c r="E524" s="8">
        <v>96.7</v>
      </c>
      <c r="F524" s="8">
        <f t="shared" si="17"/>
        <v>96.7</v>
      </c>
    </row>
    <row r="525" spans="1:6" x14ac:dyDescent="0.2">
      <c r="A525">
        <v>710</v>
      </c>
      <c r="B525">
        <v>50</v>
      </c>
      <c r="C525">
        <v>4</v>
      </c>
      <c r="D525" s="2" t="s">
        <v>25</v>
      </c>
      <c r="E525" s="8">
        <v>96.7</v>
      </c>
      <c r="F525" s="8">
        <f t="shared" si="17"/>
        <v>96.7</v>
      </c>
    </row>
    <row r="526" spans="1:6" x14ac:dyDescent="0.2">
      <c r="A526">
        <v>800</v>
      </c>
      <c r="B526">
        <v>50</v>
      </c>
      <c r="C526">
        <v>4</v>
      </c>
      <c r="D526" s="2" t="s">
        <v>25</v>
      </c>
      <c r="E526" s="8">
        <v>96.7</v>
      </c>
      <c r="F526" s="8">
        <f t="shared" si="17"/>
        <v>96.7</v>
      </c>
    </row>
    <row r="527" spans="1:6" x14ac:dyDescent="0.2">
      <c r="A527">
        <v>900</v>
      </c>
      <c r="B527">
        <v>50</v>
      </c>
      <c r="C527">
        <v>4</v>
      </c>
      <c r="D527" s="2" t="s">
        <v>25</v>
      </c>
      <c r="E527" s="8">
        <v>96.7</v>
      </c>
      <c r="F527" s="8">
        <f t="shared" si="17"/>
        <v>96.7</v>
      </c>
    </row>
    <row r="528" spans="1:6" x14ac:dyDescent="0.2">
      <c r="A528">
        <v>1000</v>
      </c>
      <c r="B528">
        <v>50</v>
      </c>
      <c r="C528">
        <v>4</v>
      </c>
      <c r="D528" s="2" t="s">
        <v>25</v>
      </c>
      <c r="E528" s="8">
        <v>96.7</v>
      </c>
      <c r="F528" s="8">
        <f t="shared" si="17"/>
        <v>96.7</v>
      </c>
    </row>
    <row r="530" spans="1:6" x14ac:dyDescent="0.2">
      <c r="A530">
        <v>0.12</v>
      </c>
      <c r="B530">
        <v>50</v>
      </c>
      <c r="C530">
        <v>2</v>
      </c>
      <c r="D530" s="2" t="s">
        <v>25</v>
      </c>
      <c r="E530" s="8">
        <v>66.5</v>
      </c>
      <c r="F530" s="8">
        <f>100-(100-E530)*(100-F44)/(100-E44)</f>
        <v>65.778017241379303</v>
      </c>
    </row>
    <row r="531" spans="1:6" x14ac:dyDescent="0.2">
      <c r="A531">
        <v>0.18</v>
      </c>
      <c r="B531">
        <v>50</v>
      </c>
      <c r="C531">
        <v>2</v>
      </c>
      <c r="D531" s="2" t="s">
        <v>25</v>
      </c>
      <c r="E531" s="8">
        <v>70.8</v>
      </c>
      <c r="F531" s="8">
        <f t="shared" ref="F531:F567" si="18">100-(100-E531)*(100-F45)/(100-E45)</f>
        <v>70.062626262626253</v>
      </c>
    </row>
    <row r="532" spans="1:6" x14ac:dyDescent="0.2">
      <c r="A532">
        <v>0.25</v>
      </c>
      <c r="B532">
        <v>50</v>
      </c>
      <c r="C532">
        <v>2</v>
      </c>
      <c r="D532" s="2" t="s">
        <v>25</v>
      </c>
      <c r="E532" s="8">
        <v>74.3</v>
      </c>
      <c r="F532" s="8">
        <f t="shared" si="18"/>
        <v>73.569886363636357</v>
      </c>
    </row>
    <row r="533" spans="1:6" x14ac:dyDescent="0.2">
      <c r="A533">
        <v>0.37</v>
      </c>
      <c r="B533">
        <v>50</v>
      </c>
      <c r="C533">
        <v>2</v>
      </c>
      <c r="D533" s="2" t="s">
        <v>25</v>
      </c>
      <c r="E533" s="8">
        <v>78.099999999999994</v>
      </c>
      <c r="F533" s="8">
        <f t="shared" si="18"/>
        <v>77.381967213114748</v>
      </c>
    </row>
    <row r="534" spans="1:6" x14ac:dyDescent="0.2">
      <c r="A534">
        <v>0.55000000000000004</v>
      </c>
      <c r="B534">
        <v>50</v>
      </c>
      <c r="C534">
        <v>2</v>
      </c>
      <c r="D534" s="2" t="s">
        <v>25</v>
      </c>
      <c r="E534" s="8">
        <v>81.5</v>
      </c>
      <c r="F534" s="8">
        <f t="shared" si="18"/>
        <v>80.785714285714278</v>
      </c>
    </row>
    <row r="535" spans="1:6" x14ac:dyDescent="0.2">
      <c r="A535">
        <v>0.75</v>
      </c>
      <c r="B535">
        <v>50</v>
      </c>
      <c r="C535">
        <v>2</v>
      </c>
      <c r="D535" s="2" t="s">
        <v>25</v>
      </c>
      <c r="E535" s="8">
        <v>83.5</v>
      </c>
      <c r="F535" s="8">
        <f t="shared" si="18"/>
        <v>83.5</v>
      </c>
    </row>
    <row r="536" spans="1:6" x14ac:dyDescent="0.2">
      <c r="A536">
        <v>1.1000000000000001</v>
      </c>
      <c r="B536">
        <v>50</v>
      </c>
      <c r="C536">
        <v>2</v>
      </c>
      <c r="D536" s="2" t="s">
        <v>25</v>
      </c>
      <c r="E536" s="8">
        <v>85.2</v>
      </c>
      <c r="F536" s="8">
        <f t="shared" si="18"/>
        <v>85.2</v>
      </c>
    </row>
    <row r="537" spans="1:6" x14ac:dyDescent="0.2">
      <c r="A537">
        <v>1.5</v>
      </c>
      <c r="B537">
        <v>50</v>
      </c>
      <c r="C537">
        <v>2</v>
      </c>
      <c r="D537" s="2" t="s">
        <v>25</v>
      </c>
      <c r="E537" s="8">
        <v>86.5</v>
      </c>
      <c r="F537" s="8">
        <f t="shared" si="18"/>
        <v>86.5</v>
      </c>
    </row>
    <row r="538" spans="1:6" x14ac:dyDescent="0.2">
      <c r="A538">
        <v>2.2000000000000002</v>
      </c>
      <c r="B538">
        <v>50</v>
      </c>
      <c r="C538">
        <v>2</v>
      </c>
      <c r="D538" s="2" t="s">
        <v>25</v>
      </c>
      <c r="E538" s="8">
        <v>88</v>
      </c>
      <c r="F538" s="8">
        <f t="shared" si="18"/>
        <v>88</v>
      </c>
    </row>
    <row r="539" spans="1:6" x14ac:dyDescent="0.2">
      <c r="A539">
        <v>3</v>
      </c>
      <c r="B539">
        <v>50</v>
      </c>
      <c r="C539">
        <v>2</v>
      </c>
      <c r="D539" s="2" t="s">
        <v>25</v>
      </c>
      <c r="E539" s="8">
        <v>89.1</v>
      </c>
      <c r="F539" s="8">
        <f t="shared" si="18"/>
        <v>89.1</v>
      </c>
    </row>
    <row r="540" spans="1:6" x14ac:dyDescent="0.2">
      <c r="A540">
        <v>4</v>
      </c>
      <c r="B540">
        <v>50</v>
      </c>
      <c r="C540">
        <v>2</v>
      </c>
      <c r="D540" s="2" t="s">
        <v>25</v>
      </c>
      <c r="E540" s="8">
        <v>90</v>
      </c>
      <c r="F540" s="8">
        <f t="shared" si="18"/>
        <v>90</v>
      </c>
    </row>
    <row r="541" spans="1:6" x14ac:dyDescent="0.2">
      <c r="A541">
        <v>5.5</v>
      </c>
      <c r="B541">
        <v>50</v>
      </c>
      <c r="C541">
        <v>2</v>
      </c>
      <c r="D541" s="2" t="s">
        <v>25</v>
      </c>
      <c r="E541" s="8">
        <v>90.9</v>
      </c>
      <c r="F541" s="8">
        <f t="shared" si="18"/>
        <v>90.9</v>
      </c>
    </row>
    <row r="542" spans="1:6" x14ac:dyDescent="0.2">
      <c r="A542">
        <v>7.5</v>
      </c>
      <c r="B542">
        <v>50</v>
      </c>
      <c r="C542">
        <v>2</v>
      </c>
      <c r="D542" s="2" t="s">
        <v>25</v>
      </c>
      <c r="E542" s="8">
        <v>91.7</v>
      </c>
      <c r="F542" s="8">
        <f t="shared" si="18"/>
        <v>91.7</v>
      </c>
    </row>
    <row r="543" spans="1:6" x14ac:dyDescent="0.2">
      <c r="A543">
        <v>11</v>
      </c>
      <c r="B543">
        <v>50</v>
      </c>
      <c r="C543">
        <v>2</v>
      </c>
      <c r="D543" s="2" t="s">
        <v>25</v>
      </c>
      <c r="E543" s="8">
        <v>92.6</v>
      </c>
      <c r="F543" s="8">
        <f t="shared" si="18"/>
        <v>92.6</v>
      </c>
    </row>
    <row r="544" spans="1:6" x14ac:dyDescent="0.2">
      <c r="A544">
        <v>15</v>
      </c>
      <c r="B544">
        <v>50</v>
      </c>
      <c r="C544">
        <v>2</v>
      </c>
      <c r="D544" s="2" t="s">
        <v>25</v>
      </c>
      <c r="E544" s="8">
        <v>93.3</v>
      </c>
      <c r="F544" s="8">
        <f t="shared" si="18"/>
        <v>93.3</v>
      </c>
    </row>
    <row r="545" spans="1:6" x14ac:dyDescent="0.2">
      <c r="A545">
        <v>18.5</v>
      </c>
      <c r="B545">
        <v>50</v>
      </c>
      <c r="C545">
        <v>2</v>
      </c>
      <c r="D545" s="2" t="s">
        <v>25</v>
      </c>
      <c r="E545" s="8">
        <v>93.7</v>
      </c>
      <c r="F545" s="8">
        <f t="shared" si="18"/>
        <v>93.7</v>
      </c>
    </row>
    <row r="546" spans="1:6" x14ac:dyDescent="0.2">
      <c r="A546">
        <v>22</v>
      </c>
      <c r="B546">
        <v>50</v>
      </c>
      <c r="C546">
        <v>2</v>
      </c>
      <c r="D546" s="2" t="s">
        <v>25</v>
      </c>
      <c r="E546" s="8">
        <v>94</v>
      </c>
      <c r="F546" s="8">
        <f t="shared" si="18"/>
        <v>94</v>
      </c>
    </row>
    <row r="547" spans="1:6" x14ac:dyDescent="0.2">
      <c r="A547">
        <v>30</v>
      </c>
      <c r="B547">
        <v>50</v>
      </c>
      <c r="C547">
        <v>2</v>
      </c>
      <c r="D547" s="2" t="s">
        <v>25</v>
      </c>
      <c r="E547" s="8">
        <v>94.5</v>
      </c>
      <c r="F547" s="8">
        <f t="shared" si="18"/>
        <v>94.5</v>
      </c>
    </row>
    <row r="548" spans="1:6" x14ac:dyDescent="0.2">
      <c r="A548">
        <v>37</v>
      </c>
      <c r="B548">
        <v>50</v>
      </c>
      <c r="C548">
        <v>2</v>
      </c>
      <c r="D548" s="2" t="s">
        <v>25</v>
      </c>
      <c r="E548" s="8">
        <v>94.8</v>
      </c>
      <c r="F548" s="8">
        <f t="shared" si="18"/>
        <v>94.8</v>
      </c>
    </row>
    <row r="549" spans="1:6" x14ac:dyDescent="0.2">
      <c r="A549">
        <v>45</v>
      </c>
      <c r="B549">
        <v>50</v>
      </c>
      <c r="C549">
        <v>2</v>
      </c>
      <c r="D549" s="2" t="s">
        <v>25</v>
      </c>
      <c r="E549" s="8">
        <v>95</v>
      </c>
      <c r="F549" s="8">
        <f t="shared" si="18"/>
        <v>95</v>
      </c>
    </row>
    <row r="550" spans="1:6" x14ac:dyDescent="0.2">
      <c r="A550">
        <v>55</v>
      </c>
      <c r="B550">
        <v>50</v>
      </c>
      <c r="C550">
        <v>2</v>
      </c>
      <c r="D550" s="2" t="s">
        <v>25</v>
      </c>
      <c r="E550" s="8">
        <v>95.3</v>
      </c>
      <c r="F550" s="8">
        <f t="shared" si="18"/>
        <v>95.3</v>
      </c>
    </row>
    <row r="551" spans="1:6" x14ac:dyDescent="0.2">
      <c r="A551">
        <v>75</v>
      </c>
      <c r="B551">
        <v>50</v>
      </c>
      <c r="C551">
        <v>2</v>
      </c>
      <c r="D551" s="2" t="s">
        <v>25</v>
      </c>
      <c r="E551" s="8">
        <v>95.6</v>
      </c>
      <c r="F551" s="8">
        <f t="shared" si="18"/>
        <v>95.6</v>
      </c>
    </row>
    <row r="552" spans="1:6" x14ac:dyDescent="0.2">
      <c r="A552">
        <v>90</v>
      </c>
      <c r="B552">
        <v>50</v>
      </c>
      <c r="C552">
        <v>2</v>
      </c>
      <c r="D552" s="2" t="s">
        <v>25</v>
      </c>
      <c r="E552" s="8">
        <v>95.8</v>
      </c>
      <c r="F552" s="8">
        <f t="shared" si="18"/>
        <v>95.8</v>
      </c>
    </row>
    <row r="553" spans="1:6" x14ac:dyDescent="0.2">
      <c r="A553">
        <v>110</v>
      </c>
      <c r="B553">
        <v>50</v>
      </c>
      <c r="C553">
        <v>2</v>
      </c>
      <c r="D553" s="2" t="s">
        <v>25</v>
      </c>
      <c r="E553" s="8">
        <v>96</v>
      </c>
      <c r="F553" s="8">
        <f t="shared" si="18"/>
        <v>96</v>
      </c>
    </row>
    <row r="554" spans="1:6" x14ac:dyDescent="0.2">
      <c r="A554">
        <v>132</v>
      </c>
      <c r="B554">
        <v>50</v>
      </c>
      <c r="C554">
        <v>2</v>
      </c>
      <c r="D554" s="2" t="s">
        <v>25</v>
      </c>
      <c r="E554" s="8">
        <v>96.2</v>
      </c>
      <c r="F554" s="8">
        <f t="shared" si="18"/>
        <v>96.2</v>
      </c>
    </row>
    <row r="555" spans="1:6" x14ac:dyDescent="0.2">
      <c r="A555">
        <v>160</v>
      </c>
      <c r="B555">
        <v>50</v>
      </c>
      <c r="C555">
        <v>2</v>
      </c>
      <c r="D555" s="2" t="s">
        <v>25</v>
      </c>
      <c r="E555" s="8">
        <v>96.3</v>
      </c>
      <c r="F555" s="8">
        <f t="shared" si="18"/>
        <v>96.3</v>
      </c>
    </row>
    <row r="556" spans="1:6" x14ac:dyDescent="0.2">
      <c r="A556">
        <v>200</v>
      </c>
      <c r="B556">
        <v>50</v>
      </c>
      <c r="C556">
        <v>2</v>
      </c>
      <c r="D556" s="2" t="s">
        <v>25</v>
      </c>
      <c r="E556" s="8">
        <v>96.5</v>
      </c>
      <c r="F556" s="8">
        <f t="shared" si="18"/>
        <v>96.5</v>
      </c>
    </row>
    <row r="557" spans="1:6" x14ac:dyDescent="0.2">
      <c r="A557">
        <v>250</v>
      </c>
      <c r="B557">
        <v>50</v>
      </c>
      <c r="C557">
        <v>2</v>
      </c>
      <c r="D557" s="2" t="s">
        <v>25</v>
      </c>
      <c r="E557" s="8">
        <v>96.5</v>
      </c>
      <c r="F557" s="8">
        <f t="shared" si="18"/>
        <v>96.5</v>
      </c>
    </row>
    <row r="558" spans="1:6" x14ac:dyDescent="0.2">
      <c r="A558">
        <v>315</v>
      </c>
      <c r="B558">
        <v>50</v>
      </c>
      <c r="C558">
        <v>2</v>
      </c>
      <c r="D558" s="2" t="s">
        <v>25</v>
      </c>
      <c r="E558" s="8">
        <v>96.5</v>
      </c>
      <c r="F558" s="8">
        <f t="shared" si="18"/>
        <v>96.5</v>
      </c>
    </row>
    <row r="559" spans="1:6" x14ac:dyDescent="0.2">
      <c r="A559">
        <v>355</v>
      </c>
      <c r="B559">
        <v>50</v>
      </c>
      <c r="C559">
        <v>2</v>
      </c>
      <c r="D559" s="2" t="s">
        <v>25</v>
      </c>
      <c r="E559" s="8">
        <v>96.5</v>
      </c>
      <c r="F559" s="8">
        <f t="shared" si="18"/>
        <v>96.5</v>
      </c>
    </row>
    <row r="560" spans="1:6" x14ac:dyDescent="0.2">
      <c r="A560">
        <v>400</v>
      </c>
      <c r="B560">
        <v>50</v>
      </c>
      <c r="C560">
        <v>2</v>
      </c>
      <c r="D560" s="2" t="s">
        <v>25</v>
      </c>
      <c r="E560" s="8">
        <v>96.5</v>
      </c>
      <c r="F560" s="8">
        <f t="shared" si="18"/>
        <v>96.5</v>
      </c>
    </row>
    <row r="561" spans="1:6" x14ac:dyDescent="0.2">
      <c r="A561">
        <v>500</v>
      </c>
      <c r="B561">
        <v>50</v>
      </c>
      <c r="C561">
        <v>2</v>
      </c>
      <c r="D561" s="2" t="s">
        <v>25</v>
      </c>
      <c r="E561" s="8">
        <v>96.5</v>
      </c>
      <c r="F561" s="8">
        <f t="shared" si="18"/>
        <v>96.5</v>
      </c>
    </row>
    <row r="562" spans="1:6" x14ac:dyDescent="0.2">
      <c r="A562">
        <v>560</v>
      </c>
      <c r="B562">
        <v>50</v>
      </c>
      <c r="C562">
        <v>2</v>
      </c>
      <c r="D562" s="2" t="s">
        <v>25</v>
      </c>
      <c r="E562" s="8">
        <v>96.5</v>
      </c>
      <c r="F562" s="8">
        <f t="shared" si="18"/>
        <v>96.5</v>
      </c>
    </row>
    <row r="563" spans="1:6" x14ac:dyDescent="0.2">
      <c r="A563">
        <v>630</v>
      </c>
      <c r="B563">
        <v>50</v>
      </c>
      <c r="C563">
        <v>2</v>
      </c>
      <c r="D563" s="2" t="s">
        <v>25</v>
      </c>
      <c r="E563" s="8">
        <v>96.5</v>
      </c>
      <c r="F563" s="8">
        <f t="shared" si="18"/>
        <v>96.5</v>
      </c>
    </row>
    <row r="564" spans="1:6" x14ac:dyDescent="0.2">
      <c r="A564">
        <v>710</v>
      </c>
      <c r="B564">
        <v>50</v>
      </c>
      <c r="C564">
        <v>2</v>
      </c>
      <c r="D564" s="2" t="s">
        <v>25</v>
      </c>
      <c r="E564" s="8">
        <v>96.5</v>
      </c>
      <c r="F564" s="8">
        <f t="shared" si="18"/>
        <v>96.5</v>
      </c>
    </row>
    <row r="565" spans="1:6" x14ac:dyDescent="0.2">
      <c r="A565">
        <v>800</v>
      </c>
      <c r="B565">
        <v>50</v>
      </c>
      <c r="C565">
        <v>2</v>
      </c>
      <c r="D565" s="2" t="s">
        <v>25</v>
      </c>
      <c r="E565" s="8">
        <v>96.5</v>
      </c>
      <c r="F565" s="8">
        <f t="shared" si="18"/>
        <v>96.5</v>
      </c>
    </row>
    <row r="566" spans="1:6" x14ac:dyDescent="0.2">
      <c r="A566">
        <v>900</v>
      </c>
      <c r="B566">
        <v>50</v>
      </c>
      <c r="C566">
        <v>2</v>
      </c>
      <c r="D566" s="2" t="s">
        <v>25</v>
      </c>
      <c r="E566" s="8">
        <v>96.5</v>
      </c>
      <c r="F566" s="8">
        <f t="shared" si="18"/>
        <v>96.5</v>
      </c>
    </row>
    <row r="567" spans="1:6" x14ac:dyDescent="0.2">
      <c r="A567">
        <v>1000</v>
      </c>
      <c r="B567">
        <v>50</v>
      </c>
      <c r="C567">
        <v>2</v>
      </c>
      <c r="D567" s="2" t="s">
        <v>25</v>
      </c>
      <c r="E567" s="8">
        <v>96.5</v>
      </c>
      <c r="F567" s="8">
        <f t="shared" si="18"/>
        <v>96.5</v>
      </c>
    </row>
    <row r="569" spans="1:6" x14ac:dyDescent="0.2">
      <c r="A569">
        <v>0.12</v>
      </c>
      <c r="B569">
        <v>50</v>
      </c>
      <c r="C569">
        <v>6</v>
      </c>
      <c r="D569" s="2" t="s">
        <v>25</v>
      </c>
      <c r="E569" s="8">
        <v>64.900000000000006</v>
      </c>
      <c r="F569" s="8">
        <f>100-(100-E569)*(100-F83)/(100-E83)</f>
        <v>64.189473684210526</v>
      </c>
    </row>
    <row r="570" spans="1:6" x14ac:dyDescent="0.2">
      <c r="A570">
        <v>0.18</v>
      </c>
      <c r="B570">
        <v>50</v>
      </c>
      <c r="C570">
        <v>6</v>
      </c>
      <c r="D570" s="2" t="s">
        <v>25</v>
      </c>
      <c r="E570" s="8">
        <v>70.099999999999994</v>
      </c>
      <c r="F570" s="8">
        <f t="shared" ref="F570:F606" si="19">100-(100-E570)*(100-F84)/(100-E84)</f>
        <v>69.411059907834101</v>
      </c>
    </row>
    <row r="571" spans="1:6" x14ac:dyDescent="0.2">
      <c r="A571">
        <v>0.25</v>
      </c>
      <c r="B571">
        <v>50</v>
      </c>
      <c r="C571">
        <v>6</v>
      </c>
      <c r="D571" s="2" t="s">
        <v>25</v>
      </c>
      <c r="E571" s="8">
        <v>74.099999999999994</v>
      </c>
      <c r="F571" s="8">
        <f t="shared" si="19"/>
        <v>73.425520833333337</v>
      </c>
    </row>
    <row r="572" spans="1:6" x14ac:dyDescent="0.2">
      <c r="A572">
        <v>0.37</v>
      </c>
      <c r="B572">
        <v>50</v>
      </c>
      <c r="C572">
        <v>6</v>
      </c>
      <c r="D572" s="2" t="s">
        <v>25</v>
      </c>
      <c r="E572" s="8">
        <v>78</v>
      </c>
      <c r="F572" s="8">
        <f t="shared" si="19"/>
        <v>77.320987654320987</v>
      </c>
    </row>
    <row r="573" spans="1:6" x14ac:dyDescent="0.2">
      <c r="A573">
        <v>0.55000000000000004</v>
      </c>
      <c r="B573">
        <v>50</v>
      </c>
      <c r="C573">
        <v>6</v>
      </c>
      <c r="D573" s="2" t="s">
        <v>25</v>
      </c>
      <c r="E573" s="8">
        <v>80.900000000000006</v>
      </c>
      <c r="F573" s="8">
        <f t="shared" si="19"/>
        <v>80.189962825278812</v>
      </c>
    </row>
    <row r="574" spans="1:6" x14ac:dyDescent="0.2">
      <c r="A574">
        <v>0.75</v>
      </c>
      <c r="B574">
        <v>50</v>
      </c>
      <c r="C574">
        <v>6</v>
      </c>
      <c r="D574" s="2" t="s">
        <v>25</v>
      </c>
      <c r="E574" s="8">
        <v>82.7</v>
      </c>
      <c r="F574" s="8">
        <f t="shared" si="19"/>
        <v>82.7</v>
      </c>
    </row>
    <row r="575" spans="1:6" x14ac:dyDescent="0.2">
      <c r="A575">
        <v>1.1000000000000001</v>
      </c>
      <c r="B575">
        <v>50</v>
      </c>
      <c r="C575">
        <v>6</v>
      </c>
      <c r="D575" s="2" t="s">
        <v>25</v>
      </c>
      <c r="E575" s="8">
        <v>84.5</v>
      </c>
      <c r="F575" s="8">
        <f t="shared" si="19"/>
        <v>84.5</v>
      </c>
    </row>
    <row r="576" spans="1:6" x14ac:dyDescent="0.2">
      <c r="A576">
        <v>1.5</v>
      </c>
      <c r="B576">
        <v>50</v>
      </c>
      <c r="C576">
        <v>6</v>
      </c>
      <c r="D576" s="2" t="s">
        <v>25</v>
      </c>
      <c r="E576" s="8">
        <v>85.9</v>
      </c>
      <c r="F576" s="8">
        <f t="shared" si="19"/>
        <v>85.9</v>
      </c>
    </row>
    <row r="577" spans="1:6" x14ac:dyDescent="0.2">
      <c r="A577">
        <v>2.2000000000000002</v>
      </c>
      <c r="B577">
        <v>50</v>
      </c>
      <c r="C577">
        <v>6</v>
      </c>
      <c r="D577" s="2" t="s">
        <v>25</v>
      </c>
      <c r="E577" s="8">
        <v>87.4</v>
      </c>
      <c r="F577" s="8">
        <f t="shared" si="19"/>
        <v>87.4</v>
      </c>
    </row>
    <row r="578" spans="1:6" x14ac:dyDescent="0.2">
      <c r="A578">
        <v>3</v>
      </c>
      <c r="B578">
        <v>50</v>
      </c>
      <c r="C578">
        <v>6</v>
      </c>
      <c r="D578" s="2" t="s">
        <v>25</v>
      </c>
      <c r="E578" s="8">
        <v>88.6</v>
      </c>
      <c r="F578" s="8">
        <f t="shared" si="19"/>
        <v>88.6</v>
      </c>
    </row>
    <row r="579" spans="1:6" x14ac:dyDescent="0.2">
      <c r="A579">
        <v>4</v>
      </c>
      <c r="B579">
        <v>50</v>
      </c>
      <c r="C579">
        <v>6</v>
      </c>
      <c r="D579" s="2" t="s">
        <v>25</v>
      </c>
      <c r="E579" s="8">
        <v>89.5</v>
      </c>
      <c r="F579" s="8">
        <f t="shared" si="19"/>
        <v>89.5</v>
      </c>
    </row>
    <row r="580" spans="1:6" x14ac:dyDescent="0.2">
      <c r="A580">
        <v>5.5</v>
      </c>
      <c r="B580">
        <v>50</v>
      </c>
      <c r="C580">
        <v>6</v>
      </c>
      <c r="D580" s="2" t="s">
        <v>25</v>
      </c>
      <c r="E580" s="8">
        <v>90.5</v>
      </c>
      <c r="F580" s="8">
        <f t="shared" si="19"/>
        <v>90.5</v>
      </c>
    </row>
    <row r="581" spans="1:6" x14ac:dyDescent="0.2">
      <c r="A581">
        <v>7.5</v>
      </c>
      <c r="B581">
        <v>50</v>
      </c>
      <c r="C581">
        <v>6</v>
      </c>
      <c r="D581" s="2" t="s">
        <v>25</v>
      </c>
      <c r="E581" s="8">
        <v>91.3</v>
      </c>
      <c r="F581" s="8">
        <f t="shared" si="19"/>
        <v>91.3</v>
      </c>
    </row>
    <row r="582" spans="1:6" x14ac:dyDescent="0.2">
      <c r="A582">
        <v>11</v>
      </c>
      <c r="B582">
        <v>50</v>
      </c>
      <c r="C582">
        <v>6</v>
      </c>
      <c r="D582" s="2" t="s">
        <v>25</v>
      </c>
      <c r="E582" s="8">
        <v>92.3</v>
      </c>
      <c r="F582" s="8">
        <f t="shared" si="19"/>
        <v>92.3</v>
      </c>
    </row>
    <row r="583" spans="1:6" x14ac:dyDescent="0.2">
      <c r="A583">
        <v>15</v>
      </c>
      <c r="B583">
        <v>50</v>
      </c>
      <c r="C583">
        <v>6</v>
      </c>
      <c r="D583" s="2" t="s">
        <v>25</v>
      </c>
      <c r="E583" s="8">
        <v>92.9</v>
      </c>
      <c r="F583" s="8">
        <f t="shared" si="19"/>
        <v>92.9</v>
      </c>
    </row>
    <row r="584" spans="1:6" x14ac:dyDescent="0.2">
      <c r="A584">
        <v>18.5</v>
      </c>
      <c r="B584">
        <v>50</v>
      </c>
      <c r="C584">
        <v>6</v>
      </c>
      <c r="D584" s="2" t="s">
        <v>25</v>
      </c>
      <c r="E584" s="8">
        <v>93.4</v>
      </c>
      <c r="F584" s="8">
        <f t="shared" si="19"/>
        <v>93.4</v>
      </c>
    </row>
    <row r="585" spans="1:6" x14ac:dyDescent="0.2">
      <c r="A585">
        <v>22</v>
      </c>
      <c r="B585">
        <v>50</v>
      </c>
      <c r="C585">
        <v>6</v>
      </c>
      <c r="D585" s="2" t="s">
        <v>25</v>
      </c>
      <c r="E585" s="8">
        <v>93.7</v>
      </c>
      <c r="F585" s="8">
        <f t="shared" si="19"/>
        <v>93.7</v>
      </c>
    </row>
    <row r="586" spans="1:6" x14ac:dyDescent="0.2">
      <c r="A586">
        <v>30</v>
      </c>
      <c r="B586">
        <v>50</v>
      </c>
      <c r="C586">
        <v>6</v>
      </c>
      <c r="D586" s="2" t="s">
        <v>25</v>
      </c>
      <c r="E586" s="8">
        <v>94.2</v>
      </c>
      <c r="F586" s="8">
        <f t="shared" si="19"/>
        <v>94.2</v>
      </c>
    </row>
    <row r="587" spans="1:6" x14ac:dyDescent="0.2">
      <c r="A587">
        <v>37</v>
      </c>
      <c r="B587">
        <v>50</v>
      </c>
      <c r="C587">
        <v>6</v>
      </c>
      <c r="D587" s="2" t="s">
        <v>25</v>
      </c>
      <c r="E587" s="8">
        <v>94.5</v>
      </c>
      <c r="F587" s="8">
        <f t="shared" si="19"/>
        <v>94.5</v>
      </c>
    </row>
    <row r="588" spans="1:6" x14ac:dyDescent="0.2">
      <c r="A588">
        <v>45</v>
      </c>
      <c r="B588">
        <v>50</v>
      </c>
      <c r="C588">
        <v>6</v>
      </c>
      <c r="D588" s="2" t="s">
        <v>25</v>
      </c>
      <c r="E588" s="8">
        <v>94.8</v>
      </c>
      <c r="F588" s="8">
        <f t="shared" si="19"/>
        <v>94.8</v>
      </c>
    </row>
    <row r="589" spans="1:6" x14ac:dyDescent="0.2">
      <c r="A589">
        <v>55</v>
      </c>
      <c r="B589">
        <v>50</v>
      </c>
      <c r="C589">
        <v>6</v>
      </c>
      <c r="D589" s="2" t="s">
        <v>25</v>
      </c>
      <c r="E589" s="8">
        <v>95.1</v>
      </c>
      <c r="F589" s="8">
        <f t="shared" si="19"/>
        <v>95.1</v>
      </c>
    </row>
    <row r="590" spans="1:6" x14ac:dyDescent="0.2">
      <c r="A590">
        <v>75</v>
      </c>
      <c r="B590">
        <v>50</v>
      </c>
      <c r="C590">
        <v>6</v>
      </c>
      <c r="D590" s="2" t="s">
        <v>25</v>
      </c>
      <c r="E590" s="8">
        <v>95.4</v>
      </c>
      <c r="F590" s="8">
        <f t="shared" si="19"/>
        <v>95.4</v>
      </c>
    </row>
    <row r="591" spans="1:6" x14ac:dyDescent="0.2">
      <c r="A591">
        <v>90</v>
      </c>
      <c r="B591">
        <v>50</v>
      </c>
      <c r="C591">
        <v>6</v>
      </c>
      <c r="D591" s="2" t="s">
        <v>25</v>
      </c>
      <c r="E591" s="8">
        <v>95.6</v>
      </c>
      <c r="F591" s="8">
        <f t="shared" si="19"/>
        <v>95.6</v>
      </c>
    </row>
    <row r="592" spans="1:6" x14ac:dyDescent="0.2">
      <c r="A592">
        <v>110</v>
      </c>
      <c r="B592">
        <v>50</v>
      </c>
      <c r="C592">
        <v>6</v>
      </c>
      <c r="D592" s="2" t="s">
        <v>25</v>
      </c>
      <c r="E592" s="8">
        <v>95.8</v>
      </c>
      <c r="F592" s="8">
        <f t="shared" si="19"/>
        <v>95.8</v>
      </c>
    </row>
    <row r="593" spans="1:6" x14ac:dyDescent="0.2">
      <c r="A593">
        <v>132</v>
      </c>
      <c r="B593">
        <v>50</v>
      </c>
      <c r="C593">
        <v>6</v>
      </c>
      <c r="D593" s="2" t="s">
        <v>25</v>
      </c>
      <c r="E593" s="8">
        <v>96</v>
      </c>
      <c r="F593" s="8">
        <f t="shared" si="19"/>
        <v>96</v>
      </c>
    </row>
    <row r="594" spans="1:6" x14ac:dyDescent="0.2">
      <c r="A594">
        <v>160</v>
      </c>
      <c r="B594">
        <v>50</v>
      </c>
      <c r="C594">
        <v>6</v>
      </c>
      <c r="D594" s="2" t="s">
        <v>25</v>
      </c>
      <c r="E594" s="8">
        <v>96.2</v>
      </c>
      <c r="F594" s="8">
        <f t="shared" si="19"/>
        <v>96.2</v>
      </c>
    </row>
    <row r="595" spans="1:6" x14ac:dyDescent="0.2">
      <c r="A595">
        <v>200</v>
      </c>
      <c r="B595">
        <v>50</v>
      </c>
      <c r="C595">
        <v>6</v>
      </c>
      <c r="D595" s="2" t="s">
        <v>25</v>
      </c>
      <c r="E595" s="8">
        <v>96.3</v>
      </c>
      <c r="F595" s="8">
        <f t="shared" si="19"/>
        <v>96.3</v>
      </c>
    </row>
    <row r="596" spans="1:6" x14ac:dyDescent="0.2">
      <c r="A596">
        <v>250</v>
      </c>
      <c r="B596">
        <v>50</v>
      </c>
      <c r="C596">
        <v>6</v>
      </c>
      <c r="D596" s="2" t="s">
        <v>25</v>
      </c>
      <c r="E596" s="8">
        <v>96.5</v>
      </c>
      <c r="F596" s="8">
        <f t="shared" si="19"/>
        <v>96.5</v>
      </c>
    </row>
    <row r="597" spans="1:6" x14ac:dyDescent="0.2">
      <c r="A597">
        <v>315</v>
      </c>
      <c r="B597">
        <v>50</v>
      </c>
      <c r="C597">
        <v>6</v>
      </c>
      <c r="D597" s="2" t="s">
        <v>25</v>
      </c>
      <c r="E597" s="8">
        <v>96.6</v>
      </c>
      <c r="F597" s="8">
        <f t="shared" si="19"/>
        <v>96.6</v>
      </c>
    </row>
    <row r="598" spans="1:6" x14ac:dyDescent="0.2">
      <c r="A598">
        <v>355</v>
      </c>
      <c r="B598">
        <v>50</v>
      </c>
      <c r="C598">
        <v>6</v>
      </c>
      <c r="D598" s="2" t="s">
        <v>25</v>
      </c>
      <c r="E598" s="8">
        <v>96.6</v>
      </c>
      <c r="F598" s="8">
        <f t="shared" si="19"/>
        <v>96.6</v>
      </c>
    </row>
    <row r="599" spans="1:6" x14ac:dyDescent="0.2">
      <c r="A599">
        <v>400</v>
      </c>
      <c r="B599">
        <v>50</v>
      </c>
      <c r="C599">
        <v>6</v>
      </c>
      <c r="D599" s="2" t="s">
        <v>25</v>
      </c>
      <c r="E599" s="8">
        <v>96.6</v>
      </c>
      <c r="F599" s="8">
        <f t="shared" si="19"/>
        <v>96.6</v>
      </c>
    </row>
    <row r="600" spans="1:6" x14ac:dyDescent="0.2">
      <c r="A600">
        <v>500</v>
      </c>
      <c r="B600">
        <v>50</v>
      </c>
      <c r="C600">
        <v>6</v>
      </c>
      <c r="D600" s="2" t="s">
        <v>25</v>
      </c>
      <c r="E600" s="8">
        <v>96.6</v>
      </c>
      <c r="F600" s="8">
        <f t="shared" si="19"/>
        <v>96.6</v>
      </c>
    </row>
    <row r="601" spans="1:6" x14ac:dyDescent="0.2">
      <c r="A601">
        <v>560</v>
      </c>
      <c r="B601">
        <v>50</v>
      </c>
      <c r="C601">
        <v>6</v>
      </c>
      <c r="D601" s="2" t="s">
        <v>25</v>
      </c>
      <c r="E601" s="8">
        <v>96.6</v>
      </c>
      <c r="F601" s="8">
        <f t="shared" si="19"/>
        <v>96.6</v>
      </c>
    </row>
    <row r="602" spans="1:6" x14ac:dyDescent="0.2">
      <c r="A602">
        <v>630</v>
      </c>
      <c r="B602">
        <v>50</v>
      </c>
      <c r="C602">
        <v>6</v>
      </c>
      <c r="D602" s="2" t="s">
        <v>25</v>
      </c>
      <c r="E602" s="8">
        <v>96.6</v>
      </c>
      <c r="F602" s="8">
        <f t="shared" si="19"/>
        <v>96.6</v>
      </c>
    </row>
    <row r="603" spans="1:6" x14ac:dyDescent="0.2">
      <c r="A603">
        <v>710</v>
      </c>
      <c r="B603">
        <v>50</v>
      </c>
      <c r="C603">
        <v>6</v>
      </c>
      <c r="D603" s="2" t="s">
        <v>25</v>
      </c>
      <c r="E603" s="8">
        <v>96.6</v>
      </c>
      <c r="F603" s="8">
        <f t="shared" si="19"/>
        <v>96.6</v>
      </c>
    </row>
    <row r="604" spans="1:6" x14ac:dyDescent="0.2">
      <c r="A604">
        <v>800</v>
      </c>
      <c r="B604">
        <v>50</v>
      </c>
      <c r="C604">
        <v>6</v>
      </c>
      <c r="D604" s="2" t="s">
        <v>25</v>
      </c>
      <c r="E604" s="8">
        <v>96.6</v>
      </c>
      <c r="F604" s="8">
        <f t="shared" si="19"/>
        <v>96.6</v>
      </c>
    </row>
    <row r="605" spans="1:6" x14ac:dyDescent="0.2">
      <c r="A605">
        <v>900</v>
      </c>
      <c r="B605">
        <v>50</v>
      </c>
      <c r="C605">
        <v>6</v>
      </c>
      <c r="D605" s="2" t="s">
        <v>25</v>
      </c>
      <c r="E605" s="8">
        <v>96.6</v>
      </c>
      <c r="F605" s="8">
        <f t="shared" si="19"/>
        <v>96.6</v>
      </c>
    </row>
    <row r="606" spans="1:6" x14ac:dyDescent="0.2">
      <c r="A606">
        <v>1000</v>
      </c>
      <c r="B606">
        <v>50</v>
      </c>
      <c r="C606">
        <v>6</v>
      </c>
      <c r="D606" s="2" t="s">
        <v>25</v>
      </c>
      <c r="E606" s="8">
        <v>96.6</v>
      </c>
      <c r="F606" s="8">
        <f t="shared" si="19"/>
        <v>96.6</v>
      </c>
    </row>
    <row r="608" spans="1:6" x14ac:dyDescent="0.2">
      <c r="A608">
        <v>0.12</v>
      </c>
      <c r="B608">
        <v>50</v>
      </c>
      <c r="C608">
        <v>8</v>
      </c>
      <c r="D608" s="2" t="s">
        <v>25</v>
      </c>
      <c r="E608" s="8">
        <v>62.3</v>
      </c>
      <c r="F608" s="8">
        <f>100-(100-E608)*(100-F122)/(100-E122)</f>
        <v>61.673754152823918</v>
      </c>
    </row>
    <row r="609" spans="1:6" x14ac:dyDescent="0.2">
      <c r="A609">
        <v>0.18</v>
      </c>
      <c r="B609">
        <v>50</v>
      </c>
      <c r="C609">
        <v>8</v>
      </c>
      <c r="D609" s="2" t="s">
        <v>25</v>
      </c>
      <c r="E609" s="8">
        <v>67.2</v>
      </c>
      <c r="F609" s="8">
        <f t="shared" ref="F609:F645" si="20">100-(100-E609)*(100-F123)/(100-E123)</f>
        <v>66.593715341959339</v>
      </c>
    </row>
    <row r="610" spans="1:6" x14ac:dyDescent="0.2">
      <c r="A610">
        <v>0.25</v>
      </c>
      <c r="B610">
        <v>50</v>
      </c>
      <c r="C610">
        <v>8</v>
      </c>
      <c r="D610" s="2" t="s">
        <v>25</v>
      </c>
      <c r="E610" s="8">
        <v>70.8</v>
      </c>
      <c r="F610" s="8">
        <f t="shared" si="20"/>
        <v>70.208906882591094</v>
      </c>
    </row>
    <row r="611" spans="1:6" x14ac:dyDescent="0.2">
      <c r="A611">
        <v>0.37</v>
      </c>
      <c r="B611">
        <v>50</v>
      </c>
      <c r="C611">
        <v>8</v>
      </c>
      <c r="D611" s="2" t="s">
        <v>25</v>
      </c>
      <c r="E611" s="8">
        <v>74.3</v>
      </c>
      <c r="F611" s="8">
        <f t="shared" si="20"/>
        <v>73.714578587699322</v>
      </c>
    </row>
    <row r="612" spans="1:6" x14ac:dyDescent="0.2">
      <c r="A612">
        <v>0.55000000000000004</v>
      </c>
      <c r="B612">
        <v>50</v>
      </c>
      <c r="C612">
        <v>8</v>
      </c>
      <c r="D612" s="2" t="s">
        <v>25</v>
      </c>
      <c r="E612" s="8">
        <v>77</v>
      </c>
      <c r="F612" s="8">
        <f t="shared" si="20"/>
        <v>76.399477806788511</v>
      </c>
    </row>
    <row r="613" spans="1:6" x14ac:dyDescent="0.2">
      <c r="A613">
        <v>0.75</v>
      </c>
      <c r="B613">
        <v>50</v>
      </c>
      <c r="C613">
        <v>8</v>
      </c>
      <c r="D613" s="2" t="s">
        <v>25</v>
      </c>
      <c r="E613" s="8">
        <v>78.400000000000006</v>
      </c>
      <c r="F613" s="8">
        <f t="shared" si="20"/>
        <v>78.400000000000006</v>
      </c>
    </row>
    <row r="614" spans="1:6" x14ac:dyDescent="0.2">
      <c r="A614">
        <v>1.1000000000000001</v>
      </c>
      <c r="B614">
        <v>50</v>
      </c>
      <c r="C614">
        <v>8</v>
      </c>
      <c r="D614" s="2" t="s">
        <v>25</v>
      </c>
      <c r="E614" s="8">
        <v>80.8</v>
      </c>
      <c r="F614" s="8">
        <f t="shared" si="20"/>
        <v>80.8</v>
      </c>
    </row>
    <row r="615" spans="1:6" x14ac:dyDescent="0.2">
      <c r="A615">
        <v>1.5</v>
      </c>
      <c r="B615">
        <v>50</v>
      </c>
      <c r="C615">
        <v>8</v>
      </c>
      <c r="D615" s="2" t="s">
        <v>25</v>
      </c>
      <c r="E615" s="8">
        <v>82.6</v>
      </c>
      <c r="F615" s="8">
        <f t="shared" si="20"/>
        <v>82.6</v>
      </c>
    </row>
    <row r="616" spans="1:6" x14ac:dyDescent="0.2">
      <c r="A616">
        <v>2.2000000000000002</v>
      </c>
      <c r="B616">
        <v>50</v>
      </c>
      <c r="C616">
        <v>8</v>
      </c>
      <c r="D616" s="2" t="s">
        <v>25</v>
      </c>
      <c r="E616" s="8">
        <v>84.5</v>
      </c>
      <c r="F616" s="8">
        <f t="shared" si="20"/>
        <v>84.5</v>
      </c>
    </row>
    <row r="617" spans="1:6" x14ac:dyDescent="0.2">
      <c r="A617">
        <v>3</v>
      </c>
      <c r="B617">
        <v>50</v>
      </c>
      <c r="C617">
        <v>8</v>
      </c>
      <c r="D617" s="2" t="s">
        <v>25</v>
      </c>
      <c r="E617" s="8">
        <v>85.9</v>
      </c>
      <c r="F617" s="8">
        <f t="shared" si="20"/>
        <v>85.9</v>
      </c>
    </row>
    <row r="618" spans="1:6" x14ac:dyDescent="0.2">
      <c r="A618">
        <v>4</v>
      </c>
      <c r="B618">
        <v>50</v>
      </c>
      <c r="C618">
        <v>8</v>
      </c>
      <c r="D618" s="2" t="s">
        <v>25</v>
      </c>
      <c r="E618" s="8">
        <v>87.1</v>
      </c>
      <c r="F618" s="8">
        <f t="shared" si="20"/>
        <v>87.1</v>
      </c>
    </row>
    <row r="619" spans="1:6" x14ac:dyDescent="0.2">
      <c r="A619">
        <v>5.5</v>
      </c>
      <c r="B619">
        <v>50</v>
      </c>
      <c r="C619">
        <v>8</v>
      </c>
      <c r="D619" s="2" t="s">
        <v>25</v>
      </c>
      <c r="E619" s="8">
        <v>88.3</v>
      </c>
      <c r="F619" s="8">
        <f t="shared" si="20"/>
        <v>88.3</v>
      </c>
    </row>
    <row r="620" spans="1:6" x14ac:dyDescent="0.2">
      <c r="A620">
        <v>7.5</v>
      </c>
      <c r="B620">
        <v>50</v>
      </c>
      <c r="C620">
        <v>8</v>
      </c>
      <c r="D620" s="2" t="s">
        <v>25</v>
      </c>
      <c r="E620" s="8">
        <v>89.3</v>
      </c>
      <c r="F620" s="8">
        <f t="shared" si="20"/>
        <v>89.3</v>
      </c>
    </row>
    <row r="621" spans="1:6" x14ac:dyDescent="0.2">
      <c r="A621">
        <v>11</v>
      </c>
      <c r="B621">
        <v>50</v>
      </c>
      <c r="C621">
        <v>8</v>
      </c>
      <c r="D621" s="2" t="s">
        <v>25</v>
      </c>
      <c r="E621" s="8">
        <v>90.4</v>
      </c>
      <c r="F621" s="8">
        <f t="shared" si="20"/>
        <v>90.4</v>
      </c>
    </row>
    <row r="622" spans="1:6" x14ac:dyDescent="0.2">
      <c r="A622">
        <v>15</v>
      </c>
      <c r="B622">
        <v>50</v>
      </c>
      <c r="C622">
        <v>8</v>
      </c>
      <c r="D622" s="2" t="s">
        <v>25</v>
      </c>
      <c r="E622" s="8">
        <v>91.2</v>
      </c>
      <c r="F622" s="8">
        <f t="shared" si="20"/>
        <v>91.2</v>
      </c>
    </row>
    <row r="623" spans="1:6" x14ac:dyDescent="0.2">
      <c r="A623">
        <v>18.5</v>
      </c>
      <c r="B623">
        <v>50</v>
      </c>
      <c r="C623">
        <v>8</v>
      </c>
      <c r="D623" s="2" t="s">
        <v>25</v>
      </c>
      <c r="E623" s="8">
        <v>91.7</v>
      </c>
      <c r="F623" s="8">
        <f t="shared" si="20"/>
        <v>91.7</v>
      </c>
    </row>
    <row r="624" spans="1:6" x14ac:dyDescent="0.2">
      <c r="A624">
        <v>22</v>
      </c>
      <c r="B624">
        <v>50</v>
      </c>
      <c r="C624">
        <v>8</v>
      </c>
      <c r="D624" s="2" t="s">
        <v>25</v>
      </c>
      <c r="E624" s="8">
        <v>92.1</v>
      </c>
      <c r="F624" s="8">
        <f t="shared" si="20"/>
        <v>92.1</v>
      </c>
    </row>
    <row r="625" spans="1:6" x14ac:dyDescent="0.2">
      <c r="A625">
        <v>30</v>
      </c>
      <c r="B625">
        <v>50</v>
      </c>
      <c r="C625">
        <v>8</v>
      </c>
      <c r="D625" s="2" t="s">
        <v>25</v>
      </c>
      <c r="E625" s="8">
        <v>92.7</v>
      </c>
      <c r="F625" s="8">
        <f t="shared" si="20"/>
        <v>92.7</v>
      </c>
    </row>
    <row r="626" spans="1:6" x14ac:dyDescent="0.2">
      <c r="A626">
        <v>37</v>
      </c>
      <c r="B626">
        <v>50</v>
      </c>
      <c r="C626">
        <v>8</v>
      </c>
      <c r="D626" s="2" t="s">
        <v>25</v>
      </c>
      <c r="E626" s="8">
        <v>93.1</v>
      </c>
      <c r="F626" s="8">
        <f t="shared" si="20"/>
        <v>93.1</v>
      </c>
    </row>
    <row r="627" spans="1:6" x14ac:dyDescent="0.2">
      <c r="A627">
        <v>45</v>
      </c>
      <c r="B627">
        <v>50</v>
      </c>
      <c r="C627">
        <v>8</v>
      </c>
      <c r="D627" s="2" t="s">
        <v>25</v>
      </c>
      <c r="E627" s="8">
        <v>93.4</v>
      </c>
      <c r="F627" s="8">
        <f t="shared" si="20"/>
        <v>93.4</v>
      </c>
    </row>
    <row r="628" spans="1:6" x14ac:dyDescent="0.2">
      <c r="A628">
        <v>55</v>
      </c>
      <c r="B628">
        <v>50</v>
      </c>
      <c r="C628">
        <v>8</v>
      </c>
      <c r="D628" s="2" t="s">
        <v>25</v>
      </c>
      <c r="E628" s="8">
        <v>93.7</v>
      </c>
      <c r="F628" s="8">
        <f t="shared" si="20"/>
        <v>93.7</v>
      </c>
    </row>
    <row r="629" spans="1:6" x14ac:dyDescent="0.2">
      <c r="A629">
        <v>75</v>
      </c>
      <c r="B629">
        <v>50</v>
      </c>
      <c r="C629">
        <v>8</v>
      </c>
      <c r="D629" s="2" t="s">
        <v>25</v>
      </c>
      <c r="E629" s="8">
        <v>94.2</v>
      </c>
      <c r="F629" s="8">
        <f t="shared" si="20"/>
        <v>94.2</v>
      </c>
    </row>
    <row r="630" spans="1:6" x14ac:dyDescent="0.2">
      <c r="A630">
        <v>90</v>
      </c>
      <c r="B630">
        <v>50</v>
      </c>
      <c r="C630">
        <v>8</v>
      </c>
      <c r="D630" s="2" t="s">
        <v>25</v>
      </c>
      <c r="E630" s="8">
        <v>94.4</v>
      </c>
      <c r="F630" s="8">
        <f t="shared" si="20"/>
        <v>94.4</v>
      </c>
    </row>
    <row r="631" spans="1:6" x14ac:dyDescent="0.2">
      <c r="A631">
        <v>110</v>
      </c>
      <c r="B631">
        <v>50</v>
      </c>
      <c r="C631">
        <v>8</v>
      </c>
      <c r="D631" s="2" t="s">
        <v>25</v>
      </c>
      <c r="E631" s="8">
        <v>94.7</v>
      </c>
      <c r="F631" s="8">
        <f t="shared" si="20"/>
        <v>94.7</v>
      </c>
    </row>
    <row r="632" spans="1:6" x14ac:dyDescent="0.2">
      <c r="A632">
        <v>132</v>
      </c>
      <c r="B632">
        <v>50</v>
      </c>
      <c r="C632">
        <v>8</v>
      </c>
      <c r="D632" s="2" t="s">
        <v>25</v>
      </c>
      <c r="E632" s="8">
        <v>94.9</v>
      </c>
      <c r="F632" s="8">
        <f t="shared" si="20"/>
        <v>94.9</v>
      </c>
    </row>
    <row r="633" spans="1:6" x14ac:dyDescent="0.2">
      <c r="A633">
        <v>160</v>
      </c>
      <c r="B633">
        <v>50</v>
      </c>
      <c r="C633">
        <v>8</v>
      </c>
      <c r="D633" s="2" t="s">
        <v>25</v>
      </c>
      <c r="E633" s="8">
        <v>95.1</v>
      </c>
      <c r="F633" s="8">
        <f t="shared" si="20"/>
        <v>95.1</v>
      </c>
    </row>
    <row r="634" spans="1:6" x14ac:dyDescent="0.2">
      <c r="A634">
        <v>200</v>
      </c>
      <c r="B634">
        <v>50</v>
      </c>
      <c r="C634">
        <v>8</v>
      </c>
      <c r="D634" s="2" t="s">
        <v>25</v>
      </c>
      <c r="E634" s="8">
        <v>95.4</v>
      </c>
      <c r="F634" s="8">
        <f t="shared" si="20"/>
        <v>95.4</v>
      </c>
    </row>
    <row r="635" spans="1:6" x14ac:dyDescent="0.2">
      <c r="A635">
        <v>250</v>
      </c>
      <c r="B635">
        <v>50</v>
      </c>
      <c r="C635">
        <v>8</v>
      </c>
      <c r="D635" s="2" t="s">
        <v>25</v>
      </c>
      <c r="E635" s="8">
        <v>95.4</v>
      </c>
      <c r="F635" s="8">
        <f t="shared" si="20"/>
        <v>95.4</v>
      </c>
    </row>
    <row r="636" spans="1:6" x14ac:dyDescent="0.2">
      <c r="A636">
        <v>315</v>
      </c>
      <c r="B636">
        <v>50</v>
      </c>
      <c r="C636">
        <v>8</v>
      </c>
      <c r="D636" s="2" t="s">
        <v>25</v>
      </c>
      <c r="E636" s="8">
        <v>95.4</v>
      </c>
      <c r="F636" s="8">
        <f t="shared" si="20"/>
        <v>95.4</v>
      </c>
    </row>
    <row r="637" spans="1:6" x14ac:dyDescent="0.2">
      <c r="A637">
        <v>355</v>
      </c>
      <c r="B637">
        <v>50</v>
      </c>
      <c r="C637">
        <v>8</v>
      </c>
      <c r="D637" s="2" t="s">
        <v>25</v>
      </c>
      <c r="E637" s="8">
        <v>95.4</v>
      </c>
      <c r="F637" s="8">
        <f t="shared" si="20"/>
        <v>95.4</v>
      </c>
    </row>
    <row r="638" spans="1:6" x14ac:dyDescent="0.2">
      <c r="A638">
        <v>400</v>
      </c>
      <c r="B638">
        <v>50</v>
      </c>
      <c r="C638">
        <v>8</v>
      </c>
      <c r="D638" s="2" t="s">
        <v>25</v>
      </c>
      <c r="E638" s="8">
        <v>95.4</v>
      </c>
      <c r="F638" s="8">
        <f t="shared" si="20"/>
        <v>95.4</v>
      </c>
    </row>
    <row r="639" spans="1:6" x14ac:dyDescent="0.2">
      <c r="A639">
        <v>500</v>
      </c>
      <c r="B639">
        <v>50</v>
      </c>
      <c r="C639">
        <v>8</v>
      </c>
      <c r="D639" s="2" t="s">
        <v>25</v>
      </c>
      <c r="E639" s="8">
        <v>95.4</v>
      </c>
      <c r="F639" s="8">
        <f t="shared" si="20"/>
        <v>95.4</v>
      </c>
    </row>
    <row r="640" spans="1:6" x14ac:dyDescent="0.2">
      <c r="A640">
        <v>560</v>
      </c>
      <c r="B640">
        <v>50</v>
      </c>
      <c r="C640">
        <v>8</v>
      </c>
      <c r="D640" s="2" t="s">
        <v>25</v>
      </c>
      <c r="E640" s="8">
        <v>95.4</v>
      </c>
      <c r="F640" s="8">
        <f t="shared" si="20"/>
        <v>95.4</v>
      </c>
    </row>
    <row r="641" spans="1:6" x14ac:dyDescent="0.2">
      <c r="A641">
        <v>630</v>
      </c>
      <c r="B641">
        <v>50</v>
      </c>
      <c r="C641">
        <v>8</v>
      </c>
      <c r="D641" s="2" t="s">
        <v>25</v>
      </c>
      <c r="E641" s="8">
        <v>95.4</v>
      </c>
      <c r="F641" s="8">
        <f t="shared" si="20"/>
        <v>95.4</v>
      </c>
    </row>
    <row r="642" spans="1:6" x14ac:dyDescent="0.2">
      <c r="A642">
        <v>710</v>
      </c>
      <c r="B642">
        <v>50</v>
      </c>
      <c r="C642">
        <v>8</v>
      </c>
      <c r="D642" s="2" t="s">
        <v>25</v>
      </c>
      <c r="E642" s="8">
        <v>95.4</v>
      </c>
      <c r="F642" s="8">
        <f t="shared" si="20"/>
        <v>95.4</v>
      </c>
    </row>
    <row r="643" spans="1:6" x14ac:dyDescent="0.2">
      <c r="A643">
        <v>800</v>
      </c>
      <c r="B643">
        <v>50</v>
      </c>
      <c r="C643">
        <v>8</v>
      </c>
      <c r="D643" s="2" t="s">
        <v>25</v>
      </c>
      <c r="E643" s="8">
        <v>95.4</v>
      </c>
      <c r="F643" s="8">
        <f t="shared" si="20"/>
        <v>95.4</v>
      </c>
    </row>
    <row r="644" spans="1:6" x14ac:dyDescent="0.2">
      <c r="A644">
        <v>900</v>
      </c>
      <c r="B644">
        <v>50</v>
      </c>
      <c r="C644">
        <v>8</v>
      </c>
      <c r="D644" s="2" t="s">
        <v>25</v>
      </c>
      <c r="E644" s="8">
        <v>95.4</v>
      </c>
      <c r="F644" s="8">
        <f t="shared" si="20"/>
        <v>95.4</v>
      </c>
    </row>
    <row r="645" spans="1:6" x14ac:dyDescent="0.2">
      <c r="A645">
        <v>1000</v>
      </c>
      <c r="B645">
        <v>50</v>
      </c>
      <c r="C645">
        <v>8</v>
      </c>
      <c r="D645" s="2" t="s">
        <v>25</v>
      </c>
      <c r="E645" s="8">
        <v>95.4</v>
      </c>
      <c r="F645" s="8">
        <f t="shared" si="20"/>
        <v>95.4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809"/>
  <sheetViews>
    <sheetView workbookViewId="0">
      <selection activeCell="K337" sqref="K337"/>
    </sheetView>
  </sheetViews>
  <sheetFormatPr baseColWidth="10" defaultRowHeight="16" x14ac:dyDescent="0.2"/>
  <cols>
    <col min="2" max="2" width="10.83203125" style="2"/>
    <col min="4" max="8" width="11.6640625" bestFit="1" customWidth="1"/>
    <col min="9" max="9" width="12.33203125" bestFit="1" customWidth="1"/>
    <col min="10" max="10" width="11.6640625" bestFit="1" customWidth="1"/>
  </cols>
  <sheetData>
    <row r="1" spans="1:21" ht="21" x14ac:dyDescent="0.25">
      <c r="A1" s="14" t="s">
        <v>29</v>
      </c>
      <c r="B1" s="20"/>
    </row>
    <row r="3" spans="1:21" ht="26" x14ac:dyDescent="0.3">
      <c r="A3" s="7" t="s">
        <v>5</v>
      </c>
      <c r="B3" s="21"/>
      <c r="N3" s="1"/>
    </row>
    <row r="4" spans="1:21" x14ac:dyDescent="0.2">
      <c r="K4" s="3" t="s">
        <v>26</v>
      </c>
      <c r="L4" s="3" t="s">
        <v>26</v>
      </c>
      <c r="M4" s="3" t="s">
        <v>0</v>
      </c>
      <c r="N4" s="3" t="s">
        <v>22</v>
      </c>
      <c r="O4" s="3" t="s">
        <v>18</v>
      </c>
      <c r="P4" s="3" t="s">
        <v>21</v>
      </c>
      <c r="Q4" s="3" t="s">
        <v>20</v>
      </c>
      <c r="R4" s="3" t="s">
        <v>17</v>
      </c>
      <c r="S4" s="3" t="s">
        <v>19</v>
      </c>
      <c r="T4" s="3" t="s">
        <v>16</v>
      </c>
      <c r="U4" s="3" t="s">
        <v>23</v>
      </c>
    </row>
    <row r="5" spans="1:21" x14ac:dyDescent="0.2">
      <c r="A5" s="1"/>
      <c r="B5" s="3"/>
      <c r="K5" s="3" t="s">
        <v>28</v>
      </c>
      <c r="L5" s="3" t="s">
        <v>27</v>
      </c>
      <c r="M5" s="2" t="s">
        <v>1</v>
      </c>
      <c r="N5">
        <v>0.25</v>
      </c>
      <c r="O5">
        <v>0.25</v>
      </c>
      <c r="P5">
        <v>0.5</v>
      </c>
      <c r="Q5">
        <v>0.5</v>
      </c>
      <c r="R5">
        <v>0.5</v>
      </c>
      <c r="S5">
        <v>1</v>
      </c>
      <c r="T5">
        <v>1</v>
      </c>
      <c r="U5" s="2">
        <v>1</v>
      </c>
    </row>
    <row r="6" spans="1:21" x14ac:dyDescent="0.2">
      <c r="A6" s="3" t="s">
        <v>42</v>
      </c>
      <c r="B6" s="3" t="s">
        <v>39</v>
      </c>
      <c r="C6" s="3" t="s">
        <v>40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 t="s">
        <v>15</v>
      </c>
      <c r="K6" s="3" t="s">
        <v>8</v>
      </c>
      <c r="L6" s="3" t="s">
        <v>8</v>
      </c>
      <c r="M6" s="4" t="s">
        <v>4</v>
      </c>
      <c r="N6">
        <v>0.25</v>
      </c>
      <c r="O6">
        <v>1</v>
      </c>
      <c r="P6">
        <v>0.25</v>
      </c>
      <c r="Q6">
        <v>0.5</v>
      </c>
      <c r="R6">
        <v>1</v>
      </c>
      <c r="S6">
        <v>0.5</v>
      </c>
      <c r="T6">
        <v>1</v>
      </c>
      <c r="U6" s="2">
        <v>1</v>
      </c>
    </row>
    <row r="7" spans="1:21" x14ac:dyDescent="0.2">
      <c r="A7">
        <v>0.12</v>
      </c>
      <c r="B7" s="2" t="s">
        <v>5</v>
      </c>
      <c r="C7">
        <v>1500</v>
      </c>
      <c r="D7" s="5">
        <v>0.32431604248085893</v>
      </c>
      <c r="E7" s="5">
        <v>0.11658765210844625</v>
      </c>
      <c r="F7" s="5">
        <v>7.6505785298504908E-2</v>
      </c>
      <c r="G7" s="5">
        <v>2.9873292901953824E-3</v>
      </c>
      <c r="H7" s="5">
        <v>3.9143724062240754E-3</v>
      </c>
      <c r="I7" s="5">
        <v>-0.29282460207241306</v>
      </c>
      <c r="J7" s="5">
        <v>0.5518572235706104</v>
      </c>
      <c r="K7" s="8">
        <v>59.1</v>
      </c>
      <c r="L7" s="8">
        <f>100/(1+(1+0.15)*(100/K7-1))</f>
        <v>55.683798935318229</v>
      </c>
      <c r="N7" s="11">
        <f t="shared" ref="N7:T16" si="0">$D7+$E7*N$5+$F7*N$5^2+$G7*N$5*N$6^2+$H7*N$5^2*N$6^2+$I7*N$6+$J7*N$6^2</f>
        <v>0.31959146058155807</v>
      </c>
      <c r="O7" s="11">
        <f t="shared" si="0"/>
        <v>0.61826866918526224</v>
      </c>
      <c r="P7" s="11">
        <f t="shared" si="0"/>
        <v>0.36317575692393406</v>
      </c>
      <c r="Q7" s="11">
        <f t="shared" si="0"/>
        <v>0.39390638415281776</v>
      </c>
      <c r="R7" s="11">
        <f t="shared" si="0"/>
        <v>0.66324119410455928</v>
      </c>
      <c r="S7" s="11">
        <f t="shared" si="0"/>
        <v>0.51068691016836099</v>
      </c>
      <c r="T7" s="11">
        <f t="shared" si="0"/>
        <v>0.7833438030824269</v>
      </c>
      <c r="U7" s="13">
        <f>100/(1+T7)</f>
        <v>56.074437148436914</v>
      </c>
    </row>
    <row r="8" spans="1:21" x14ac:dyDescent="0.2">
      <c r="A8">
        <v>0.18</v>
      </c>
      <c r="B8" s="2" t="s">
        <v>5</v>
      </c>
      <c r="C8">
        <v>1500</v>
      </c>
      <c r="D8" s="5">
        <v>0.25022482371087917</v>
      </c>
      <c r="E8" s="5">
        <v>9.4235577499415704E-2</v>
      </c>
      <c r="F8" s="5">
        <v>6.1948166798183761E-2</v>
      </c>
      <c r="G8" s="5">
        <v>2.0823878820715467E-3</v>
      </c>
      <c r="H8" s="5">
        <v>2.9485495889179578E-3</v>
      </c>
      <c r="I8" s="5">
        <v>-0.11951571781079962</v>
      </c>
      <c r="J8" s="5">
        <v>0.31662396804612847</v>
      </c>
      <c r="K8" s="8">
        <v>64.7</v>
      </c>
      <c r="L8" s="8">
        <f t="shared" ref="L8:L29" si="1">100/(1+(1+0.15)*(100/K8-1))</f>
        <v>61.446412460230782</v>
      </c>
      <c r="N8" s="11">
        <f t="shared" si="0"/>
        <v>0.26760960214329177</v>
      </c>
      <c r="O8" s="11">
        <f t="shared" si="0"/>
        <v>0.47546861006577368</v>
      </c>
      <c r="P8" s="11">
        <f t="shared" si="0"/>
        <v>0.3028508684189577</v>
      </c>
      <c r="Q8" s="11">
        <f t="shared" si="0"/>
        <v>0.33267237010083162</v>
      </c>
      <c r="R8" s="11">
        <f t="shared" si="0"/>
        <v>0.51171623573372704</v>
      </c>
      <c r="S8" s="11">
        <f t="shared" si="0"/>
        <v>0.42706443548235828</v>
      </c>
      <c r="T8" s="11">
        <f t="shared" si="0"/>
        <v>0.60854775571479691</v>
      </c>
      <c r="U8" s="13">
        <f t="shared" ref="U8:U71" si="2">100/(1+T8)</f>
        <v>62.167877605575093</v>
      </c>
    </row>
    <row r="9" spans="1:21" x14ac:dyDescent="0.2">
      <c r="A9">
        <v>0.25</v>
      </c>
      <c r="B9" s="2" t="s">
        <v>5</v>
      </c>
      <c r="C9">
        <v>1500</v>
      </c>
      <c r="D9" s="5">
        <v>0.19565787795942927</v>
      </c>
      <c r="E9" s="5">
        <v>8.3798457225911144E-2</v>
      </c>
      <c r="F9" s="5">
        <v>6.0562531841858211E-2</v>
      </c>
      <c r="G9" s="5">
        <v>5.9593712354258869E-3</v>
      </c>
      <c r="H9" s="5">
        <v>6.7848295651626866E-3</v>
      </c>
      <c r="I9" s="5">
        <v>-0.10021293408153752</v>
      </c>
      <c r="J9" s="5">
        <v>0.24935003358662183</v>
      </c>
      <c r="K9" s="8">
        <v>68.5</v>
      </c>
      <c r="L9" s="8">
        <f t="shared" si="1"/>
        <v>65.409405586058725</v>
      </c>
      <c r="N9" s="11">
        <f t="shared" si="0"/>
        <v>0.2110434125008451</v>
      </c>
      <c r="O9" s="11">
        <f t="shared" si="0"/>
        <v>0.37144364466778662</v>
      </c>
      <c r="P9" s="11">
        <f t="shared" si="0"/>
        <v>0.24352112642469154</v>
      </c>
      <c r="Q9" s="11">
        <f t="shared" si="0"/>
        <v>0.26609775414098696</v>
      </c>
      <c r="R9" s="11">
        <f t="shared" si="0"/>
        <v>0.40651073204693727</v>
      </c>
      <c r="S9" s="11">
        <f t="shared" si="0"/>
        <v>0.35543595858323246</v>
      </c>
      <c r="T9" s="11">
        <f t="shared" si="0"/>
        <v>0.50190016733287157</v>
      </c>
      <c r="U9" s="13">
        <f t="shared" si="2"/>
        <v>66.582321631659184</v>
      </c>
    </row>
    <row r="10" spans="1:21" x14ac:dyDescent="0.2">
      <c r="A10">
        <v>0.37</v>
      </c>
      <c r="B10" s="2" t="s">
        <v>5</v>
      </c>
      <c r="C10">
        <v>1500</v>
      </c>
      <c r="D10" s="5">
        <v>0.13709978887565491</v>
      </c>
      <c r="E10" s="5">
        <v>6.2495539465696748E-2</v>
      </c>
      <c r="F10" s="5">
        <v>4.2113973583040712E-2</v>
      </c>
      <c r="G10" s="5">
        <v>4.0638990419548555E-3</v>
      </c>
      <c r="H10" s="5">
        <v>4.5613891869087453E-3</v>
      </c>
      <c r="I10" s="5">
        <v>-4.2812144931327664E-2</v>
      </c>
      <c r="J10" s="5">
        <v>0.2043672717596785</v>
      </c>
      <c r="K10" s="8">
        <v>72.7</v>
      </c>
      <c r="L10" s="8">
        <f t="shared" si="1"/>
        <v>69.84004995436861</v>
      </c>
      <c r="N10" s="11">
        <f t="shared" si="0"/>
        <v>0.15750703169220903</v>
      </c>
      <c r="O10" s="11">
        <f t="shared" si="0"/>
        <v>0.31821198550404051</v>
      </c>
      <c r="P10" s="11">
        <f t="shared" si="0"/>
        <v>0.18114423880751801</v>
      </c>
      <c r="Q10" s="11">
        <f t="shared" si="0"/>
        <v>0.20935487168294539</v>
      </c>
      <c r="R10" s="11">
        <f t="shared" si="0"/>
        <v>0.3436034756503189</v>
      </c>
      <c r="S10" s="11">
        <f t="shared" si="0"/>
        <v>0.27355136945586406</v>
      </c>
      <c r="T10" s="11">
        <f t="shared" si="0"/>
        <v>0.41188971698160681</v>
      </c>
      <c r="U10" s="13">
        <f t="shared" si="2"/>
        <v>70.827061630411123</v>
      </c>
    </row>
    <row r="11" spans="1:21" x14ac:dyDescent="0.2">
      <c r="A11">
        <v>0.55000000000000004</v>
      </c>
      <c r="B11" s="2" t="s">
        <v>5</v>
      </c>
      <c r="C11">
        <v>1500</v>
      </c>
      <c r="D11" s="5">
        <v>0.11148324791479843</v>
      </c>
      <c r="E11" s="5">
        <v>4.7329599352356679E-2</v>
      </c>
      <c r="F11" s="5">
        <v>3.1814071326638764E-2</v>
      </c>
      <c r="G11" s="5">
        <v>9.5369750683043831E-6</v>
      </c>
      <c r="H11" s="5">
        <v>4.1586056240661807E-4</v>
      </c>
      <c r="I11" s="5">
        <v>-2.6457071141148026E-2</v>
      </c>
      <c r="J11" s="5">
        <v>0.16136024291944628</v>
      </c>
      <c r="K11" s="8">
        <v>77.099999999999994</v>
      </c>
      <c r="L11" s="8">
        <f t="shared" si="1"/>
        <v>74.539565910958572</v>
      </c>
      <c r="N11" s="11">
        <f t="shared" si="0"/>
        <v>0.12877654807853822</v>
      </c>
      <c r="O11" s="11">
        <f t="shared" si="0"/>
        <v>0.26023557451801826</v>
      </c>
      <c r="P11" s="11">
        <f t="shared" si="0"/>
        <v>0.14657910867157331</v>
      </c>
      <c r="Q11" s="11">
        <f t="shared" si="0"/>
        <v>0.17024027398895794</v>
      </c>
      <c r="R11" s="11">
        <f t="shared" si="0"/>
        <v>0.27811347082907051</v>
      </c>
      <c r="S11" s="11">
        <f t="shared" si="0"/>
        <v>0.21784479313745017</v>
      </c>
      <c r="T11" s="11">
        <f t="shared" si="0"/>
        <v>0.32595548790956708</v>
      </c>
      <c r="U11" s="13">
        <f t="shared" si="2"/>
        <v>75.417312957959723</v>
      </c>
    </row>
    <row r="12" spans="1:21" x14ac:dyDescent="0.2">
      <c r="A12">
        <v>0.75</v>
      </c>
      <c r="B12" s="2" t="s">
        <v>5</v>
      </c>
      <c r="C12">
        <v>1500</v>
      </c>
      <c r="D12" s="5">
        <v>8.5780975304928411E-2</v>
      </c>
      <c r="E12" s="5">
        <v>4.1659701760248101E-2</v>
      </c>
      <c r="F12" s="5">
        <v>2.672565698657799E-2</v>
      </c>
      <c r="G12" s="5">
        <v>1.5319958999374405E-3</v>
      </c>
      <c r="H12" s="5">
        <v>1.8555757560716317E-3</v>
      </c>
      <c r="I12" s="5">
        <v>-2.0927185376792563E-2</v>
      </c>
      <c r="J12" s="5">
        <v>0.15240243616110519</v>
      </c>
      <c r="K12" s="8">
        <v>79.599999999999994</v>
      </c>
      <c r="L12" s="8">
        <f t="shared" si="1"/>
        <v>77.236561226470002</v>
      </c>
      <c r="N12" s="11">
        <f t="shared" si="0"/>
        <v>0.10219079600125616</v>
      </c>
      <c r="O12" s="11">
        <f t="shared" si="0"/>
        <v>0.22984047755070303</v>
      </c>
      <c r="P12" s="11">
        <f t="shared" si="0"/>
        <v>0.11766246459062955</v>
      </c>
      <c r="Q12" s="11">
        <f t="shared" si="0"/>
        <v>0.14123672975582363</v>
      </c>
      <c r="R12" s="11">
        <f t="shared" si="0"/>
        <v>0.24599738310499622</v>
      </c>
      <c r="S12" s="11">
        <f t="shared" si="0"/>
        <v>0.1826502433176368</v>
      </c>
      <c r="T12" s="11">
        <f t="shared" si="0"/>
        <v>0.28902915649207617</v>
      </c>
      <c r="U12" s="13">
        <f t="shared" si="2"/>
        <v>77.577764239357379</v>
      </c>
    </row>
    <row r="13" spans="1:21" x14ac:dyDescent="0.2">
      <c r="A13">
        <v>1.1000000000000001</v>
      </c>
      <c r="B13" s="2" t="s">
        <v>5</v>
      </c>
      <c r="C13">
        <v>1500</v>
      </c>
      <c r="D13" s="5">
        <v>6.9172482381330364E-2</v>
      </c>
      <c r="E13" s="5">
        <v>3.8244123315388734E-2</v>
      </c>
      <c r="F13" s="5">
        <v>2.7239660363184332E-2</v>
      </c>
      <c r="G13" s="5">
        <v>8.7186359986797589E-4</v>
      </c>
      <c r="H13" s="5">
        <v>1.3174887770549292E-3</v>
      </c>
      <c r="I13" s="5">
        <v>-1.6190987304492501E-2</v>
      </c>
      <c r="J13" s="5">
        <v>0.14076520424538125</v>
      </c>
      <c r="K13" s="8">
        <v>81.400000000000006</v>
      </c>
      <c r="L13" s="8">
        <f t="shared" si="1"/>
        <v>79.190582741511818</v>
      </c>
      <c r="N13" s="11">
        <f t="shared" si="0"/>
        <v>8.5204839731373092E-2</v>
      </c>
      <c r="O13" s="11">
        <f t="shared" si="0"/>
        <v>0.20531051787229823</v>
      </c>
      <c r="P13" s="11">
        <f t="shared" si="0"/>
        <v>9.9902369068671379E-2</v>
      </c>
      <c r="Q13" s="11">
        <f t="shared" si="0"/>
        <v>0.1223915925374693</v>
      </c>
      <c r="R13" s="11">
        <f t="shared" si="0"/>
        <v>0.22044398006490729</v>
      </c>
      <c r="S13" s="11">
        <f t="shared" si="0"/>
        <v>0.16229941156323324</v>
      </c>
      <c r="T13" s="11">
        <f t="shared" si="0"/>
        <v>0.26141983537771507</v>
      </c>
      <c r="U13" s="13">
        <f t="shared" si="2"/>
        <v>79.275747213897546</v>
      </c>
    </row>
    <row r="14" spans="1:21" x14ac:dyDescent="0.2">
      <c r="A14">
        <v>1.5</v>
      </c>
      <c r="B14" s="2" t="s">
        <v>5</v>
      </c>
      <c r="C14">
        <v>1500</v>
      </c>
      <c r="D14" s="5">
        <v>5.9580186852047037E-2</v>
      </c>
      <c r="E14" s="5">
        <v>3.4759971693287442E-2</v>
      </c>
      <c r="F14" s="5">
        <v>2.2241670390898222E-2</v>
      </c>
      <c r="G14" s="5">
        <v>1.1550971518505626E-3</v>
      </c>
      <c r="H14" s="5">
        <v>1.6386087405292759E-3</v>
      </c>
      <c r="I14" s="5">
        <v>-1.8774502547824444E-2</v>
      </c>
      <c r="J14" s="5">
        <v>0.13827867268264668</v>
      </c>
      <c r="K14" s="8">
        <v>82.8</v>
      </c>
      <c r="L14" s="8">
        <f t="shared" si="1"/>
        <v>80.717488789237663</v>
      </c>
      <c r="N14" s="11">
        <f t="shared" si="0"/>
        <v>7.3633524788899701E-2</v>
      </c>
      <c r="O14" s="11">
        <f t="shared" si="0"/>
        <v>0.18955564164386801</v>
      </c>
      <c r="P14" s="11">
        <f t="shared" si="0"/>
        <v>8.6531081749690708E-2</v>
      </c>
      <c r="Q14" s="11">
        <f t="shared" si="0"/>
        <v>0.10794980738342916</v>
      </c>
      <c r="R14" s="11">
        <f t="shared" si="0"/>
        <v>0.20301196119229514</v>
      </c>
      <c r="S14" s="11">
        <f t="shared" si="0"/>
        <v>0.14246267230607712</v>
      </c>
      <c r="T14" s="11">
        <f t="shared" si="0"/>
        <v>0.23887970496343477</v>
      </c>
      <c r="U14" s="13">
        <f t="shared" si="2"/>
        <v>80.718087155162067</v>
      </c>
    </row>
    <row r="15" spans="1:21" x14ac:dyDescent="0.2">
      <c r="A15">
        <v>2.2000000000000002</v>
      </c>
      <c r="B15" s="2" t="s">
        <v>5</v>
      </c>
      <c r="C15">
        <v>1500</v>
      </c>
      <c r="D15" s="5">
        <v>3.6977656959695952E-2</v>
      </c>
      <c r="E15" s="5">
        <v>3.1347205796030793E-2</v>
      </c>
      <c r="F15" s="5">
        <v>2.1183348023957511E-2</v>
      </c>
      <c r="G15" s="5">
        <v>9.8768890753502241E-3</v>
      </c>
      <c r="H15" s="5">
        <v>8.4467473820896716E-3</v>
      </c>
      <c r="I15" s="5">
        <v>1.6189833476103321E-2</v>
      </c>
      <c r="J15" s="5">
        <v>9.1365199088145749E-2</v>
      </c>
      <c r="K15" s="8">
        <v>84.3</v>
      </c>
      <c r="L15" s="8">
        <f t="shared" si="1"/>
        <v>82.360412290557377</v>
      </c>
      <c r="N15" s="11">
        <f t="shared" si="0"/>
        <v>5.6083522470999563E-2</v>
      </c>
      <c r="O15" s="11">
        <f t="shared" si="0"/>
        <v>0.15669059420466824</v>
      </c>
      <c r="P15" s="11">
        <f t="shared" si="0"/>
        <v>6.8145513387185511E-2</v>
      </c>
      <c r="Q15" s="11">
        <f t="shared" si="0"/>
        <v>9.0645846219588211E-2</v>
      </c>
      <c r="R15" s="11">
        <f t="shared" si="0"/>
        <v>0.17255226081114733</v>
      </c>
      <c r="S15" s="11">
        <f t="shared" si="0"/>
        <v>0.12502533640413233</v>
      </c>
      <c r="T15" s="11">
        <f t="shared" si="0"/>
        <v>0.21538687980137322</v>
      </c>
      <c r="U15" s="13">
        <f t="shared" si="2"/>
        <v>82.278327717625757</v>
      </c>
    </row>
    <row r="16" spans="1:21" x14ac:dyDescent="0.2">
      <c r="A16">
        <v>3</v>
      </c>
      <c r="B16" s="2" t="s">
        <v>5</v>
      </c>
      <c r="C16">
        <v>1500</v>
      </c>
      <c r="D16" s="5">
        <v>3.8844875054593227E-2</v>
      </c>
      <c r="E16" s="5">
        <v>2.6351067739068625E-2</v>
      </c>
      <c r="F16" s="5">
        <v>1.5957253894544509E-2</v>
      </c>
      <c r="G16" s="5">
        <v>4.4166720317552885E-3</v>
      </c>
      <c r="H16" s="5">
        <v>4.6055980844945006E-3</v>
      </c>
      <c r="I16" s="5">
        <v>-8.3630401297981813E-3</v>
      </c>
      <c r="J16" s="5">
        <v>0.11066820118963233</v>
      </c>
      <c r="K16" s="8">
        <v>85.5</v>
      </c>
      <c r="L16" s="8">
        <f t="shared" si="1"/>
        <v>83.679960851480317</v>
      </c>
      <c r="N16" s="11">
        <f t="shared" si="0"/>
        <v>5.1342974017685616E-2</v>
      </c>
      <c r="O16" s="11">
        <f t="shared" si="0"/>
        <v>0.15012714930582327</v>
      </c>
      <c r="P16" s="11">
        <f t="shared" si="0"/>
        <v>6.1045708410728719E-2</v>
      </c>
      <c r="Q16" s="11">
        <f t="shared" si="0"/>
        <v>8.0335186514522969E-2</v>
      </c>
      <c r="R16" s="11">
        <f t="shared" si="0"/>
        <v>0.16167461899459909</v>
      </c>
      <c r="S16" s="11">
        <f t="shared" si="0"/>
        <v>0.1068942944497778</v>
      </c>
      <c r="T16" s="11">
        <f t="shared" si="0"/>
        <v>0.19248062786429029</v>
      </c>
      <c r="U16" s="13">
        <f t="shared" si="2"/>
        <v>83.858804632405693</v>
      </c>
    </row>
    <row r="17" spans="1:21" x14ac:dyDescent="0.2">
      <c r="A17">
        <v>4</v>
      </c>
      <c r="B17" s="2" t="s">
        <v>5</v>
      </c>
      <c r="C17">
        <v>1500</v>
      </c>
      <c r="D17" s="5">
        <v>3.4852759457159266E-2</v>
      </c>
      <c r="E17" s="5">
        <v>2.7514766230167412E-2</v>
      </c>
      <c r="F17" s="5">
        <v>1.9177228857205499E-2</v>
      </c>
      <c r="G17" s="5">
        <v>4.1633505142178945E-3</v>
      </c>
      <c r="H17" s="5">
        <v>4.6913765283047755E-3</v>
      </c>
      <c r="I17" s="5">
        <v>-1.2965708384433373E-2</v>
      </c>
      <c r="J17" s="5">
        <v>9.8248193785925211E-2</v>
      </c>
      <c r="K17" s="8">
        <v>86.6</v>
      </c>
      <c r="L17" s="8">
        <f t="shared" si="1"/>
        <v>84.893637878639339</v>
      </c>
      <c r="N17" s="11">
        <f t="shared" ref="N17:T26" si="3">$D17+$E17*N$5+$F17*N$5^2+$G17*N$5*N$6^2+$H17*N$5^2*N$6^2+$I17*N$6+$J17*N$6^2</f>
        <v>4.591249087513679E-2</v>
      </c>
      <c r="O17" s="11">
        <f t="shared" si="3"/>
        <v>0.12954656188134184</v>
      </c>
      <c r="P17" s="11">
        <f t="shared" si="3"/>
        <v>5.6506942263880394E-2</v>
      </c>
      <c r="Q17" s="11">
        <f t="shared" si="3"/>
        <v>7.2297273888105237E-2</v>
      </c>
      <c r="R17" s="11">
        <f t="shared" si="3"/>
        <v>0.14194145457722132</v>
      </c>
      <c r="S17" s="11">
        <f t="shared" si="3"/>
        <v>0.10183763055942745</v>
      </c>
      <c r="T17" s="11">
        <f t="shared" si="3"/>
        <v>0.17568196698854666</v>
      </c>
      <c r="U17" s="13">
        <f t="shared" si="2"/>
        <v>85.05701610457227</v>
      </c>
    </row>
    <row r="18" spans="1:21" x14ac:dyDescent="0.2">
      <c r="A18">
        <v>5.5</v>
      </c>
      <c r="B18" s="2" t="s">
        <v>5</v>
      </c>
      <c r="C18">
        <v>1500</v>
      </c>
      <c r="D18" s="5">
        <v>2.9205509056423586E-2</v>
      </c>
      <c r="E18" s="5">
        <v>2.4539723121116963E-2</v>
      </c>
      <c r="F18" s="5">
        <v>1.8284949071049085E-2</v>
      </c>
      <c r="G18" s="5">
        <v>7.2723467126172905E-3</v>
      </c>
      <c r="H18" s="5">
        <v>7.6642886544213843E-3</v>
      </c>
      <c r="I18" s="5">
        <v>-9.4364241344057059E-3</v>
      </c>
      <c r="J18" s="5">
        <v>8.4946024874897857E-2</v>
      </c>
      <c r="K18" s="8">
        <v>87.7</v>
      </c>
      <c r="L18" s="8">
        <f t="shared" si="1"/>
        <v>86.111247483921645</v>
      </c>
      <c r="N18" s="11">
        <f t="shared" si="3"/>
        <v>3.9576838719664061E-2</v>
      </c>
      <c r="O18" s="11">
        <f t="shared" si="3"/>
        <v>0.11428995461319119</v>
      </c>
      <c r="P18" s="11">
        <f t="shared" si="3"/>
        <v>4.934364375081865E-2</v>
      </c>
      <c r="Q18" s="11">
        <f t="shared" si="3"/>
        <v>6.3952963416244443E-2</v>
      </c>
      <c r="R18" s="11">
        <f t="shared" si="3"/>
        <v>0.12710845414515048</v>
      </c>
      <c r="S18" s="11">
        <f t="shared" si="3"/>
        <v>9.2282634241870914E-2</v>
      </c>
      <c r="T18" s="11">
        <f t="shared" si="3"/>
        <v>0.16247641735612045</v>
      </c>
      <c r="U18" s="13">
        <f t="shared" si="2"/>
        <v>86.023250456499682</v>
      </c>
    </row>
    <row r="19" spans="1:21" x14ac:dyDescent="0.2">
      <c r="A19">
        <v>7.5</v>
      </c>
      <c r="B19" s="2" t="s">
        <v>5</v>
      </c>
      <c r="C19">
        <v>1500</v>
      </c>
      <c r="D19" s="5">
        <v>2.3744042996483604E-2</v>
      </c>
      <c r="E19" s="5">
        <v>2.2127197278242548E-2</v>
      </c>
      <c r="F19" s="5">
        <v>1.5243815578420096E-2</v>
      </c>
      <c r="G19" s="5">
        <v>6.7528739991238595E-3</v>
      </c>
      <c r="H19" s="5">
        <v>7.1958662212461763E-3</v>
      </c>
      <c r="I19" s="5">
        <v>-1.6094803013947959E-2</v>
      </c>
      <c r="J19" s="5">
        <v>9.1723938128603355E-2</v>
      </c>
      <c r="K19" s="8">
        <v>88.7</v>
      </c>
      <c r="L19" s="8">
        <f t="shared" si="1"/>
        <v>87.221593982005032</v>
      </c>
      <c r="N19" s="11">
        <f t="shared" si="3"/>
        <v>3.2071248677909267E-2</v>
      </c>
      <c r="O19" s="11">
        <f t="shared" si="3"/>
        <v>0.10799567604295975</v>
      </c>
      <c r="P19" s="11">
        <f t="shared" si="3"/>
        <v>4.0651103631940209E-2</v>
      </c>
      <c r="Q19" s="11">
        <f t="shared" si="3"/>
        <v>5.4796029444105117E-2</v>
      </c>
      <c r="R19" s="11">
        <f t="shared" si="3"/>
        <v>0.11942313419973877</v>
      </c>
      <c r="S19" s="11">
        <f t="shared" si="3"/>
        <v>7.9485823933415606E-2</v>
      </c>
      <c r="T19" s="11">
        <f t="shared" si="3"/>
        <v>0.15069293118817167</v>
      </c>
      <c r="U19" s="13">
        <f t="shared" si="2"/>
        <v>86.904157738018725</v>
      </c>
    </row>
    <row r="20" spans="1:21" x14ac:dyDescent="0.2">
      <c r="A20">
        <v>11</v>
      </c>
      <c r="B20" s="2" t="s">
        <v>5</v>
      </c>
      <c r="C20">
        <v>1500</v>
      </c>
      <c r="D20" s="5">
        <v>1.9973545347652142E-2</v>
      </c>
      <c r="E20" s="5">
        <v>2.0314513344417941E-2</v>
      </c>
      <c r="F20" s="5">
        <v>1.4864093395045488E-2</v>
      </c>
      <c r="G20" s="5">
        <v>5.7628635118766244E-3</v>
      </c>
      <c r="H20" s="5">
        <v>5.9652137904651825E-3</v>
      </c>
      <c r="I20" s="5">
        <v>-9.0319949867395319E-3</v>
      </c>
      <c r="J20" s="5">
        <v>7.2825732907831606E-2</v>
      </c>
      <c r="K20" s="8">
        <v>89.8</v>
      </c>
      <c r="L20" s="8">
        <f t="shared" si="1"/>
        <v>88.446764503102528</v>
      </c>
      <c r="N20" s="11">
        <f t="shared" si="3"/>
        <v>2.8388135439743643E-2</v>
      </c>
      <c r="O20" s="11">
        <f t="shared" si="3"/>
        <v>9.1588459181912274E-2</v>
      </c>
      <c r="P20" s="11">
        <f t="shared" si="3"/>
        <v>3.6413730878899236E-2</v>
      </c>
      <c r="Q20" s="11">
        <f t="shared" si="3"/>
        <v>4.8630444903099271E-2</v>
      </c>
      <c r="R20" s="11">
        <f t="shared" si="3"/>
        <v>0.10201329849326916</v>
      </c>
      <c r="S20" s="11">
        <f t="shared" si="3"/>
        <v>7.1774607146289165E-2</v>
      </c>
      <c r="T20" s="11">
        <f t="shared" si="3"/>
        <v>0.13067396731054945</v>
      </c>
      <c r="U20" s="13">
        <f t="shared" si="2"/>
        <v>88.442825156629908</v>
      </c>
    </row>
    <row r="21" spans="1:21" x14ac:dyDescent="0.2">
      <c r="A21">
        <v>15</v>
      </c>
      <c r="B21" s="2" t="s">
        <v>5</v>
      </c>
      <c r="C21">
        <v>1500</v>
      </c>
      <c r="D21" s="5">
        <v>1.6536307956215319E-2</v>
      </c>
      <c r="E21" s="5">
        <v>1.8496343680993132E-2</v>
      </c>
      <c r="F21" s="5">
        <v>1.3897954826375659E-2</v>
      </c>
      <c r="G21" s="5">
        <v>6.1725614394653105E-3</v>
      </c>
      <c r="H21" s="5">
        <v>6.3880404355006123E-3</v>
      </c>
      <c r="I21" s="5">
        <v>-7.7659115958328183E-3</v>
      </c>
      <c r="J21" s="5">
        <v>6.4774819855339755E-2</v>
      </c>
      <c r="K21" s="8">
        <v>90.6</v>
      </c>
      <c r="L21" s="8">
        <f t="shared" si="1"/>
        <v>89.340301745389993</v>
      </c>
      <c r="N21" s="11">
        <f t="shared" si="3"/>
        <v>2.425736395055543E-2</v>
      </c>
      <c r="O21" s="11">
        <f t="shared" si="3"/>
        <v>8.0980317199704138E-2</v>
      </c>
      <c r="P21" s="11">
        <f t="shared" si="3"/>
        <v>3.1658622522094317E-2</v>
      </c>
      <c r="Q21" s="11">
        <f t="shared" si="3"/>
        <v>4.2740540376376278E-2</v>
      </c>
      <c r="R21" s="11">
        <f t="shared" si="3"/>
        <v>9.0951167591420537E-2</v>
      </c>
      <c r="S21" s="11">
        <f t="shared" si="3"/>
        <v>6.4381506098244126E-2</v>
      </c>
      <c r="T21" s="11">
        <f t="shared" si="3"/>
        <v>0.11850011659805697</v>
      </c>
      <c r="U21" s="13">
        <f t="shared" si="2"/>
        <v>89.405444412605178</v>
      </c>
    </row>
    <row r="22" spans="1:21" x14ac:dyDescent="0.2">
      <c r="A22">
        <v>18.5</v>
      </c>
      <c r="B22" s="2" t="s">
        <v>5</v>
      </c>
      <c r="C22">
        <v>1500</v>
      </c>
      <c r="D22" s="5">
        <v>1.491474349450969E-2</v>
      </c>
      <c r="E22" s="5">
        <v>1.7046620736683685E-2</v>
      </c>
      <c r="F22" s="5">
        <v>1.2419075055569238E-2</v>
      </c>
      <c r="G22" s="5">
        <v>5.5588680638882912E-3</v>
      </c>
      <c r="H22" s="5">
        <v>5.7286965380629121E-3</v>
      </c>
      <c r="I22" s="5">
        <v>-5.3090171696627267E-3</v>
      </c>
      <c r="J22" s="5">
        <v>6.3114407945920617E-2</v>
      </c>
      <c r="K22" s="8">
        <v>91.2</v>
      </c>
      <c r="L22" s="8">
        <f t="shared" si="1"/>
        <v>90.011843663639979</v>
      </c>
      <c r="N22" s="11">
        <f t="shared" si="3"/>
        <v>2.2679222108208105E-2</v>
      </c>
      <c r="O22" s="11">
        <f t="shared" si="3"/>
        <v>7.9505742195512583E-2</v>
      </c>
      <c r="P22" s="11">
        <f t="shared" si="3"/>
        <v>2.9423444341351943E-2</v>
      </c>
      <c r="Q22" s="11">
        <f t="shared" si="3"/>
        <v>4.0719818070007602E-2</v>
      </c>
      <c r="R22" s="11">
        <f t="shared" si="3"/>
        <v>8.85598215694616E-2</v>
      </c>
      <c r="S22" s="11">
        <f t="shared" si="3"/>
        <v>6.0326423838899204E-2</v>
      </c>
      <c r="T22" s="11">
        <f t="shared" si="3"/>
        <v>0.11347339466497171</v>
      </c>
      <c r="U22" s="13">
        <f t="shared" si="2"/>
        <v>89.809060979035408</v>
      </c>
    </row>
    <row r="23" spans="1:21" x14ac:dyDescent="0.2">
      <c r="A23">
        <v>22</v>
      </c>
      <c r="B23" s="2" t="s">
        <v>5</v>
      </c>
      <c r="C23">
        <v>1500</v>
      </c>
      <c r="D23" s="5">
        <v>1.4520730574445036E-2</v>
      </c>
      <c r="E23" s="5">
        <v>1.6610701666349505E-2</v>
      </c>
      <c r="F23" s="5">
        <v>1.2613608564343265E-2</v>
      </c>
      <c r="G23" s="5">
        <v>2.56781704302937E-3</v>
      </c>
      <c r="H23" s="5">
        <v>2.8261964386831645E-3</v>
      </c>
      <c r="I23" s="5">
        <v>-5.6102116134923163E-3</v>
      </c>
      <c r="J23" s="5">
        <v>6.0414734927835223E-2</v>
      </c>
      <c r="K23" s="8">
        <v>91.6</v>
      </c>
      <c r="L23" s="8">
        <f t="shared" si="1"/>
        <v>90.46020146158402</v>
      </c>
      <c r="N23" s="11">
        <f t="shared" si="3"/>
        <v>2.1886286527056428E-2</v>
      </c>
      <c r="O23" s="11">
        <f t="shared" si="3"/>
        <v>7.5084871378821805E-2</v>
      </c>
      <c r="P23" s="11">
        <f t="shared" si="3"/>
        <v>2.8477255180271319E-2</v>
      </c>
      <c r="Q23" s="11">
        <f t="shared" si="3"/>
        <v>3.877567588171462E-2</v>
      </c>
      <c r="R23" s="11">
        <f t="shared" si="3"/>
        <v>8.2774464494233993E-2</v>
      </c>
      <c r="S23" s="11">
        <f t="shared" si="3"/>
        <v>5.7392122100778584E-2</v>
      </c>
      <c r="T23" s="11">
        <f t="shared" si="3"/>
        <v>0.10394357760119324</v>
      </c>
      <c r="U23" s="13">
        <f t="shared" si="2"/>
        <v>90.584339660994573</v>
      </c>
    </row>
    <row r="24" spans="1:21" x14ac:dyDescent="0.2">
      <c r="A24">
        <v>30</v>
      </c>
      <c r="B24" s="2" t="s">
        <v>5</v>
      </c>
      <c r="C24">
        <v>1500</v>
      </c>
      <c r="D24" s="5">
        <v>1.0356341924805557E-2</v>
      </c>
      <c r="E24" s="5">
        <v>1.3976390269302006E-2</v>
      </c>
      <c r="F24" s="5">
        <v>8.6114752791955212E-3</v>
      </c>
      <c r="G24" s="5">
        <v>6.5605740088038704E-3</v>
      </c>
      <c r="H24" s="5">
        <v>9.283627050342606E-3</v>
      </c>
      <c r="I24" s="5">
        <v>3.3736488453841082E-4</v>
      </c>
      <c r="J24" s="5">
        <v>4.8028982919160905E-2</v>
      </c>
      <c r="K24" s="8">
        <v>92.3</v>
      </c>
      <c r="L24" s="8">
        <f t="shared" si="1"/>
        <v>91.246107458850275</v>
      </c>
      <c r="N24" s="11">
        <f t="shared" si="3"/>
        <v>1.7613582487715898E-2</v>
      </c>
      <c r="O24" s="11">
        <f t="shared" si="3"/>
        <v>6.4975374693627477E-2</v>
      </c>
      <c r="P24" s="11">
        <f t="shared" si="3"/>
        <v>2.2933633143274321E-2</v>
      </c>
      <c r="Q24" s="11">
        <f t="shared" si="3"/>
        <v>3.3073632493061764E-2</v>
      </c>
      <c r="R24" s="11">
        <f t="shared" si="3"/>
        <v>7.3464947449942336E-2</v>
      </c>
      <c r="S24" s="11">
        <f t="shared" si="3"/>
        <v>4.9081185910149129E-2</v>
      </c>
      <c r="T24" s="11">
        <f t="shared" si="3"/>
        <v>9.7154756336148868E-2</v>
      </c>
      <c r="U24" s="13">
        <f t="shared" si="2"/>
        <v>91.144844811083118</v>
      </c>
    </row>
    <row r="25" spans="1:21" x14ac:dyDescent="0.2">
      <c r="A25">
        <v>37</v>
      </c>
      <c r="B25" s="2" t="s">
        <v>5</v>
      </c>
      <c r="C25">
        <v>1500</v>
      </c>
      <c r="D25" s="5">
        <v>2.2058733017591252E-2</v>
      </c>
      <c r="E25" s="5">
        <v>3.0517503244504381E-3</v>
      </c>
      <c r="F25" s="5">
        <v>1.4536527329119763E-2</v>
      </c>
      <c r="G25" s="5">
        <v>9.0291763019010249E-3</v>
      </c>
      <c r="H25" s="5">
        <v>-2.5620654470062615E-3</v>
      </c>
      <c r="I25" s="5">
        <v>-8.0813329782546527E-3</v>
      </c>
      <c r="J25" s="5">
        <v>5.3231154410639921E-2</v>
      </c>
      <c r="K25" s="8">
        <v>92.7</v>
      </c>
      <c r="L25" s="8">
        <f t="shared" si="1"/>
        <v>91.695929571195421</v>
      </c>
      <c r="N25" s="11">
        <f t="shared" si="3"/>
        <v>2.5167890274440014E-2</v>
      </c>
      <c r="O25" s="11">
        <f t="shared" si="3"/>
        <v>7.0977189974196483E-2</v>
      </c>
      <c r="P25" s="11">
        <f t="shared" si="3"/>
        <v>2.8767483405022679E-2</v>
      </c>
      <c r="Q25" s="11">
        <f t="shared" si="3"/>
        <v>3.7454380072928804E-2</v>
      </c>
      <c r="R25" s="11">
        <f t="shared" si="3"/>
        <v>7.6242633233680634E-2</v>
      </c>
      <c r="S25" s="11">
        <f t="shared" si="3"/>
        <v>5.0530910498417798E-2</v>
      </c>
      <c r="T25" s="11">
        <f t="shared" si="3"/>
        <v>9.126394295844148E-2</v>
      </c>
      <c r="U25" s="13">
        <f t="shared" si="2"/>
        <v>91.63685893341048</v>
      </c>
    </row>
    <row r="26" spans="1:21" x14ac:dyDescent="0.2">
      <c r="A26">
        <v>45</v>
      </c>
      <c r="B26" s="2" t="s">
        <v>5</v>
      </c>
      <c r="C26">
        <v>1500</v>
      </c>
      <c r="D26" s="5">
        <v>1.0470378261077055E-2</v>
      </c>
      <c r="E26" s="5">
        <v>1.3126236030427132E-2</v>
      </c>
      <c r="F26" s="5">
        <v>1.1908072918620555E-2</v>
      </c>
      <c r="G26" s="5">
        <v>4.6678633057796962E-3</v>
      </c>
      <c r="H26" s="5">
        <v>4.7676775123857203E-3</v>
      </c>
      <c r="I26" s="5">
        <v>-2.9437521835479689E-3</v>
      </c>
      <c r="J26" s="5">
        <v>4.5437861616852544E-2</v>
      </c>
      <c r="K26" s="8">
        <v>93.1</v>
      </c>
      <c r="L26" s="8">
        <f t="shared" si="1"/>
        <v>92.146285940515668</v>
      </c>
      <c r="N26" s="11">
        <f t="shared" si="3"/>
        <v>1.6691679235699482E-2</v>
      </c>
      <c r="O26" s="11">
        <f t="shared" si="3"/>
        <v>5.8455246930371227E-2</v>
      </c>
      <c r="P26" s="11">
        <f t="shared" si="3"/>
        <v>2.2334808500548697E-2</v>
      </c>
      <c r="Q26" s="11">
        <f t="shared" si="3"/>
        <v>3.0779566576131484E-2</v>
      </c>
      <c r="R26" s="11">
        <f t="shared" si="3"/>
        <v>6.6030474970236619E-2</v>
      </c>
      <c r="S26" s="11">
        <f t="shared" si="3"/>
        <v>4.7751161727105251E-2</v>
      </c>
      <c r="T26" s="11">
        <f t="shared" si="3"/>
        <v>8.7434337461594736E-2</v>
      </c>
      <c r="U26" s="13">
        <f t="shared" si="2"/>
        <v>91.959575447498437</v>
      </c>
    </row>
    <row r="27" spans="1:21" x14ac:dyDescent="0.2">
      <c r="A27">
        <v>55</v>
      </c>
      <c r="B27" s="2" t="s">
        <v>5</v>
      </c>
      <c r="C27">
        <v>1500</v>
      </c>
      <c r="D27" s="5">
        <v>7.9531624918751636E-3</v>
      </c>
      <c r="E27" s="5">
        <v>1.3334915679381143E-2</v>
      </c>
      <c r="F27" s="5">
        <v>1.2556165206684034E-2</v>
      </c>
      <c r="G27" s="5">
        <v>4.8989476278355334E-3</v>
      </c>
      <c r="H27" s="5">
        <v>5.1276918111025699E-3</v>
      </c>
      <c r="I27" s="5">
        <v>1.0525346934306774E-3</v>
      </c>
      <c r="J27" s="5">
        <v>3.3638767874252781E-2</v>
      </c>
      <c r="K27" s="8">
        <v>93.5</v>
      </c>
      <c r="L27" s="8">
        <f t="shared" si="1"/>
        <v>92.597177519187909</v>
      </c>
      <c r="N27" s="11">
        <f t="shared" ref="N27:T36" si="4">$D27+$E27*N$5+$F27*N$5^2+$G27*N$5*N$6^2+$H27*N$5^2*N$6^2+$I27*N$6+$J27*N$6^2</f>
        <v>1.4533784505458718E-2</v>
      </c>
      <c r="O27" s="11">
        <f t="shared" si="4"/>
        <v>4.8308171949974457E-2</v>
      </c>
      <c r="P27" s="11">
        <f t="shared" si="4"/>
        <v>2.035843059665355E-2</v>
      </c>
      <c r="Q27" s="11">
        <f t="shared" si="4"/>
        <v>2.7628470140188627E-2</v>
      </c>
      <c r="R27" s="11">
        <f t="shared" si="4"/>
        <v>5.6182360967613615E-2</v>
      </c>
      <c r="S27" s="11">
        <f t="shared" si="4"/>
        <v>4.5286862552953402E-2</v>
      </c>
      <c r="T27" s="11">
        <f t="shared" si="4"/>
        <v>7.8562185384561903E-2</v>
      </c>
      <c r="U27" s="13">
        <f t="shared" si="2"/>
        <v>92.716026349788024</v>
      </c>
    </row>
    <row r="28" spans="1:21" x14ac:dyDescent="0.2">
      <c r="A28">
        <v>75</v>
      </c>
      <c r="B28" s="2" t="s">
        <v>5</v>
      </c>
      <c r="C28">
        <v>1500</v>
      </c>
      <c r="D28" s="5">
        <v>8.1474192347787393E-3</v>
      </c>
      <c r="E28" s="5">
        <v>1.2746326299778361E-2</v>
      </c>
      <c r="F28" s="5">
        <v>1.2559007474533947E-2</v>
      </c>
      <c r="G28" s="5">
        <v>6.8676077065557561E-3</v>
      </c>
      <c r="H28" s="5">
        <v>7.7473849367363538E-3</v>
      </c>
      <c r="I28" s="5">
        <v>-6.2491388506763093E-3</v>
      </c>
      <c r="J28" s="5">
        <v>3.0899461063525549E-2</v>
      </c>
      <c r="K28" s="8">
        <v>94</v>
      </c>
      <c r="L28" s="8">
        <f t="shared" si="1"/>
        <v>93.161546085232899</v>
      </c>
      <c r="N28" s="11">
        <f t="shared" si="4"/>
        <v>1.2625439973507034E-2</v>
      </c>
      <c r="O28" s="11">
        <f t="shared" si="4"/>
        <v>3.89703744749159E-2</v>
      </c>
      <c r="P28" s="11">
        <f t="shared" si="4"/>
        <v>1.8364931487569049E-2</v>
      </c>
      <c r="Q28" s="11">
        <f t="shared" si="4"/>
        <v>2.3603292615710134E-2</v>
      </c>
      <c r="R28" s="11">
        <f t="shared" si="4"/>
        <v>4.7681306553612614E-2</v>
      </c>
      <c r="S28" s="11">
        <f t="shared" si="4"/>
        <v>4.1706797010457305E-2</v>
      </c>
      <c r="T28" s="11">
        <f t="shared" si="4"/>
        <v>7.2718067865232397E-2</v>
      </c>
      <c r="U28" s="13">
        <f t="shared" si="2"/>
        <v>93.221138895334789</v>
      </c>
    </row>
    <row r="29" spans="1:21" x14ac:dyDescent="0.2">
      <c r="A29">
        <v>90</v>
      </c>
      <c r="B29" s="2" t="s">
        <v>5</v>
      </c>
      <c r="C29">
        <v>1500</v>
      </c>
      <c r="D29" s="5">
        <v>7.4222727657427615E-3</v>
      </c>
      <c r="E29" s="5">
        <v>1.2923215839381934E-2</v>
      </c>
      <c r="F29" s="5">
        <v>1.1439879820896916E-2</v>
      </c>
      <c r="G29" s="5">
        <v>6.3419869823731862E-3</v>
      </c>
      <c r="H29" s="5">
        <v>6.3531077755978639E-3</v>
      </c>
      <c r="I29" s="5">
        <v>-2.1743921577465231E-3</v>
      </c>
      <c r="J29" s="5">
        <v>2.7527929054042076E-2</v>
      </c>
      <c r="K29" s="8">
        <v>94.2</v>
      </c>
      <c r="L29" s="8">
        <f t="shared" si="1"/>
        <v>93.38752850203231</v>
      </c>
      <c r="N29" s="11">
        <f t="shared" si="4"/>
        <v>1.2668877114683313E-2</v>
      </c>
      <c r="O29" s="11">
        <f t="shared" si="4"/>
        <v>3.8704172092258016E-2</v>
      </c>
      <c r="P29" s="11">
        <f t="shared" si="4"/>
        <v>1.8218202569291835E-2</v>
      </c>
      <c r="Q29" s="11">
        <f t="shared" si="4"/>
        <v>2.372845443406673E-2</v>
      </c>
      <c r="R29" s="11">
        <f t="shared" si="4"/>
        <v>4.685665797203957E-2</v>
      </c>
      <c r="S29" s="11">
        <f t="shared" si="4"/>
        <v>4.0753928300151634E-2</v>
      </c>
      <c r="T29" s="11">
        <f t="shared" si="4"/>
        <v>6.9834000080288228E-2</v>
      </c>
      <c r="U29" s="13">
        <f t="shared" si="2"/>
        <v>93.472445250847585</v>
      </c>
    </row>
    <row r="30" spans="1:21" x14ac:dyDescent="0.2">
      <c r="A30">
        <v>110</v>
      </c>
      <c r="B30" s="2" t="s">
        <v>5</v>
      </c>
      <c r="C30">
        <v>1500</v>
      </c>
      <c r="D30" s="5">
        <v>9.9875836944564693E-3</v>
      </c>
      <c r="E30" s="5">
        <v>1.5773814681815618E-2</v>
      </c>
      <c r="F30" s="5">
        <v>1.2799362682405986E-2</v>
      </c>
      <c r="G30" s="5">
        <v>6.1964041246607088E-3</v>
      </c>
      <c r="H30" s="5">
        <v>6.2424690168321334E-3</v>
      </c>
      <c r="I30" s="5">
        <v>-2.418445248386648E-3</v>
      </c>
      <c r="J30" s="5">
        <v>2.383494837923323E-2</v>
      </c>
      <c r="K30" s="8">
        <v>94.5</v>
      </c>
      <c r="L30" s="8">
        <f>100/(1+(1+0.25)*(100/K30-1))</f>
        <v>93.21824907521578</v>
      </c>
      <c r="N30" s="11">
        <f t="shared" si="4"/>
        <v>1.5737273953210985E-2</v>
      </c>
      <c r="O30" s="11">
        <f t="shared" si="4"/>
        <v>3.8086756008124514E-2</v>
      </c>
      <c r="P30" s="11">
        <f t="shared" si="4"/>
        <v>2.225058087485484E-2</v>
      </c>
      <c r="Q30" s="11">
        <f t="shared" si="4"/>
        <v>2.6988551005715358E-2</v>
      </c>
      <c r="R30" s="11">
        <f t="shared" si="4"/>
        <v>4.7149654153350748E-2</v>
      </c>
      <c r="S30" s="11">
        <f t="shared" si="4"/>
        <v>4.6419993814666265E-2</v>
      </c>
      <c r="T30" s="11">
        <f t="shared" si="4"/>
        <v>7.2416137331017497E-2</v>
      </c>
      <c r="U30" s="13">
        <f t="shared" si="2"/>
        <v>93.247384591652676</v>
      </c>
    </row>
    <row r="31" spans="1:21" x14ac:dyDescent="0.2">
      <c r="A31">
        <v>132</v>
      </c>
      <c r="B31" s="2" t="s">
        <v>5</v>
      </c>
      <c r="C31">
        <v>1500</v>
      </c>
      <c r="D31" s="5">
        <v>9.1501295809040123E-3</v>
      </c>
      <c r="E31" s="5">
        <v>1.2523509034843842E-2</v>
      </c>
      <c r="F31" s="5">
        <v>8.7125025798613052E-3</v>
      </c>
      <c r="G31" s="5">
        <v>7.0012727878077836E-3</v>
      </c>
      <c r="H31" s="5">
        <v>7.2301968785247559E-3</v>
      </c>
      <c r="I31" s="5">
        <v>-4.418405210673792E-3</v>
      </c>
      <c r="J31" s="5">
        <v>2.9461796890834526E-2</v>
      </c>
      <c r="K31" s="8">
        <v>94.7</v>
      </c>
      <c r="L31" s="8">
        <f t="shared" ref="L31:L44" si="5">100/(1+(1+0.25)*(100/K31-1))</f>
        <v>93.461633358006424</v>
      </c>
      <c r="N31" s="11">
        <f t="shared" si="4"/>
        <v>1.3699937097731249E-2</v>
      </c>
      <c r="O31" s="11">
        <f t="shared" si="4"/>
        <v>4.0071135432876784E-2</v>
      </c>
      <c r="P31" s="11">
        <f t="shared" si="4"/>
        <v>1.8658532347145908E-2</v>
      </c>
      <c r="Q31" s="11">
        <f t="shared" si="4"/>
        <v>2.4073302764046768E-2</v>
      </c>
      <c r="R31" s="11">
        <f t="shared" si="4"/>
        <v>4.7941587036987074E-2</v>
      </c>
      <c r="S31" s="11">
        <f t="shared" si="4"/>
        <v>3.9100255229564028E-2</v>
      </c>
      <c r="T31" s="11">
        <f t="shared" si="4"/>
        <v>6.9661002542102432E-2</v>
      </c>
      <c r="U31" s="13">
        <f t="shared" si="2"/>
        <v>93.487562659894152</v>
      </c>
    </row>
    <row r="32" spans="1:21" x14ac:dyDescent="0.2">
      <c r="A32">
        <v>160</v>
      </c>
      <c r="B32" s="2" t="s">
        <v>5</v>
      </c>
      <c r="C32">
        <v>1500</v>
      </c>
      <c r="D32" s="5">
        <v>8.6853286761462613E-3</v>
      </c>
      <c r="E32" s="5">
        <v>1.3136897471452715E-2</v>
      </c>
      <c r="F32" s="5">
        <v>8.346722083635039E-3</v>
      </c>
      <c r="G32" s="5">
        <v>7.4114536693670489E-3</v>
      </c>
      <c r="H32" s="5">
        <v>7.5948829245676757E-3</v>
      </c>
      <c r="I32" s="5">
        <v>-3.3584767541387224E-3</v>
      </c>
      <c r="J32" s="5">
        <v>2.5061912617407728E-2</v>
      </c>
      <c r="K32" s="8">
        <v>94.9</v>
      </c>
      <c r="L32" s="8">
        <f t="shared" si="5"/>
        <v>93.705257960997287</v>
      </c>
      <c r="N32" s="11">
        <f t="shared" si="4"/>
        <v>1.3363444999297884E-2</v>
      </c>
      <c r="O32" s="11">
        <f t="shared" si="4"/>
        <v>3.6522202637632874E-2</v>
      </c>
      <c r="P32" s="11">
        <f t="shared" si="4"/>
        <v>1.8417486255698771E-2</v>
      </c>
      <c r="Q32" s="11">
        <f t="shared" si="4"/>
        <v>2.3327809601520311E-2</v>
      </c>
      <c r="R32" s="11">
        <f t="shared" si="4"/>
        <v>4.4648341361875829E-2</v>
      </c>
      <c r="S32" s="11">
        <f t="shared" si="4"/>
        <v>3.8506772157000262E-2</v>
      </c>
      <c r="T32" s="11">
        <f t="shared" si="4"/>
        <v>6.687872068843774E-2</v>
      </c>
      <c r="U32" s="13">
        <f t="shared" si="2"/>
        <v>93.73136614391538</v>
      </c>
    </row>
    <row r="33" spans="1:21" x14ac:dyDescent="0.2">
      <c r="A33">
        <v>200</v>
      </c>
      <c r="B33" s="2" t="s">
        <v>5</v>
      </c>
      <c r="C33">
        <v>1500</v>
      </c>
      <c r="D33" s="5">
        <v>8.2529293709557548E-3</v>
      </c>
      <c r="E33" s="5">
        <v>1.2361082655837336E-2</v>
      </c>
      <c r="F33" s="5">
        <v>9.2869714550508405E-3</v>
      </c>
      <c r="G33" s="5">
        <v>6.4320215469773302E-3</v>
      </c>
      <c r="H33" s="5">
        <v>6.6457242025379105E-3</v>
      </c>
      <c r="I33" s="5">
        <v>-3.3096243684205238E-3</v>
      </c>
      <c r="J33" s="5">
        <v>2.4647825719501599E-2</v>
      </c>
      <c r="K33" s="8">
        <v>95.1</v>
      </c>
      <c r="L33" s="8">
        <f t="shared" si="5"/>
        <v>93.949123240306221</v>
      </c>
      <c r="N33" s="11">
        <f t="shared" si="4"/>
        <v>1.276317896305717E-2</v>
      </c>
      <c r="O33" s="11">
        <f t="shared" si="4"/>
        <v>3.5285200251339792E-2</v>
      </c>
      <c r="P33" s="11">
        <f t="shared" si="4"/>
        <v>1.7773136692008546E-2</v>
      </c>
      <c r="Q33" s="11">
        <f t="shared" si="4"/>
        <v>2.2481718264333057E-2</v>
      </c>
      <c r="R33" s="11">
        <f t="shared" si="4"/>
        <v>4.2970856737841345E-2</v>
      </c>
      <c r="S33" s="11">
        <f t="shared" si="4"/>
        <v>3.7677564164887885E-2</v>
      </c>
      <c r="T33" s="11">
        <f t="shared" si="4"/>
        <v>6.4316930582440243E-2</v>
      </c>
      <c r="U33" s="13">
        <f t="shared" si="2"/>
        <v>93.956975715190097</v>
      </c>
    </row>
    <row r="34" spans="1:21" x14ac:dyDescent="0.2">
      <c r="A34">
        <v>250</v>
      </c>
      <c r="B34" s="2" t="s">
        <v>5</v>
      </c>
      <c r="C34">
        <v>1500</v>
      </c>
      <c r="D34" s="5">
        <v>7.9731184521491198E-3</v>
      </c>
      <c r="E34" s="5">
        <v>1.1493092232971323E-2</v>
      </c>
      <c r="F34" s="5">
        <v>8.7816114971951686E-3</v>
      </c>
      <c r="G34" s="5">
        <v>5.9034476740405335E-3</v>
      </c>
      <c r="H34" s="5">
        <v>6.133676525368603E-3</v>
      </c>
      <c r="I34" s="5">
        <v>-2.6593027711564227E-3</v>
      </c>
      <c r="J34" s="5">
        <v>2.2575249537585995E-2</v>
      </c>
      <c r="K34" s="8">
        <v>95.1</v>
      </c>
      <c r="L34" s="8">
        <f t="shared" si="5"/>
        <v>93.949123240306221</v>
      </c>
      <c r="N34" s="11">
        <f t="shared" si="4"/>
        <v>1.2257570676110772E-2</v>
      </c>
      <c r="O34" s="11">
        <f t="shared" si="4"/>
        <v>3.3170405696741893E-2</v>
      </c>
      <c r="P34" s="11">
        <f t="shared" si="4"/>
        <v>1.6941516281766239E-2</v>
      </c>
      <c r="Q34" s="11">
        <f t="shared" si="4"/>
        <v>2.1350514183842463E-2</v>
      </c>
      <c r="R34" s="11">
        <f t="shared" si="4"/>
        <v>4.0316157177725562E-2</v>
      </c>
      <c r="S34" s="11">
        <f t="shared" si="4"/>
        <v>3.557126423098618E-2</v>
      </c>
      <c r="T34" s="11">
        <f t="shared" si="4"/>
        <v>6.0200893148154314E-2</v>
      </c>
      <c r="U34" s="13">
        <f t="shared" si="2"/>
        <v>94.321746610739581</v>
      </c>
    </row>
    <row r="35" spans="1:21" x14ac:dyDescent="0.2">
      <c r="A35">
        <v>315</v>
      </c>
      <c r="B35" s="2" t="s">
        <v>5</v>
      </c>
      <c r="C35">
        <v>1500</v>
      </c>
      <c r="D35" s="5">
        <v>7.7257310351800243E-3</v>
      </c>
      <c r="E35" s="5">
        <v>1.0629991120408666E-2</v>
      </c>
      <c r="F35" s="5">
        <v>8.2663108341501645E-3</v>
      </c>
      <c r="G35" s="5">
        <v>5.3731460162020385E-3</v>
      </c>
      <c r="H35" s="5">
        <v>5.6222722450842023E-3</v>
      </c>
      <c r="I35" s="5">
        <v>-2.1701496623598247E-3</v>
      </c>
      <c r="J35" s="5">
        <v>2.0633434891377016E-2</v>
      </c>
      <c r="K35" s="8">
        <v>95.1</v>
      </c>
      <c r="L35" s="8">
        <f t="shared" si="5"/>
        <v>93.949123240306221</v>
      </c>
      <c r="N35" s="11">
        <f t="shared" si="4"/>
        <v>1.17528429149982E-2</v>
      </c>
      <c r="O35" s="11">
        <f t="shared" si="4"/>
        <v>3.1057836990802043E-2</v>
      </c>
      <c r="P35" s="11">
        <f t="shared" si="4"/>
        <v>1.6110115385878761E-2</v>
      </c>
      <c r="Q35" s="11">
        <f t="shared" si="4"/>
        <v>2.0203623462929261E-2</v>
      </c>
      <c r="R35" s="11">
        <f t="shared" si="4"/>
        <v>3.7662730602311165E-2</v>
      </c>
      <c r="S35" s="11">
        <f t="shared" si="4"/>
        <v>3.3444171446724756E-2</v>
      </c>
      <c r="T35" s="11">
        <f t="shared" si="4"/>
        <v>5.608073648004229E-2</v>
      </c>
      <c r="U35" s="13">
        <f t="shared" si="2"/>
        <v>94.689730193643953</v>
      </c>
    </row>
    <row r="36" spans="1:21" x14ac:dyDescent="0.2">
      <c r="A36">
        <v>355</v>
      </c>
      <c r="B36" s="2" t="s">
        <v>5</v>
      </c>
      <c r="C36">
        <v>1500</v>
      </c>
      <c r="D36" s="5">
        <v>7.3040471831997481E-3</v>
      </c>
      <c r="E36" s="5">
        <v>1.0196714845906554E-2</v>
      </c>
      <c r="F36" s="5">
        <v>8.1038496938142732E-3</v>
      </c>
      <c r="G36" s="5">
        <v>5.2904302857729232E-3</v>
      </c>
      <c r="H36" s="5">
        <v>5.472881817899706E-3</v>
      </c>
      <c r="I36" s="5">
        <v>-1.9810667350184225E-3</v>
      </c>
      <c r="J36" s="5">
        <v>1.9849059680590427E-2</v>
      </c>
      <c r="K36" s="8">
        <v>95.1</v>
      </c>
      <c r="L36" s="8">
        <f t="shared" si="5"/>
        <v>93.949123240306221</v>
      </c>
      <c r="N36" s="11">
        <f t="shared" si="4"/>
        <v>1.1209057464638447E-2</v>
      </c>
      <c r="O36" s="11">
        <f t="shared" si="4"/>
        <v>2.9892372131173746E-2</v>
      </c>
      <c r="P36" s="11">
        <f t="shared" si="4"/>
        <v>1.5424506300723976E-2</v>
      </c>
      <c r="Q36" s="11">
        <f t="shared" si="4"/>
        <v>1.9403457481585337E-2</v>
      </c>
      <c r="R36" s="11">
        <f t="shared" si="4"/>
        <v>3.6309795572539987E-2</v>
      </c>
      <c r="S36" s="11">
        <f t="shared" si="4"/>
        <v>3.2267171301477125E-2</v>
      </c>
      <c r="T36" s="11">
        <f t="shared" si="4"/>
        <v>5.4235916772165209E-2</v>
      </c>
      <c r="U36" s="13">
        <f t="shared" si="2"/>
        <v>94.855428855220239</v>
      </c>
    </row>
    <row r="37" spans="1:21" x14ac:dyDescent="0.2">
      <c r="A37">
        <v>400</v>
      </c>
      <c r="B37" s="2" t="s">
        <v>5</v>
      </c>
      <c r="C37">
        <v>1500</v>
      </c>
      <c r="D37" s="5">
        <v>6.548566851565703E-3</v>
      </c>
      <c r="E37" s="5">
        <v>9.7449077625593461E-3</v>
      </c>
      <c r="F37" s="5">
        <v>7.8039735999546099E-3</v>
      </c>
      <c r="G37" s="5">
        <v>5.2586702521593117E-3</v>
      </c>
      <c r="H37" s="5">
        <v>5.5072072359124685E-3</v>
      </c>
      <c r="I37" s="5">
        <v>-3.3514028097668397E-4</v>
      </c>
      <c r="J37" s="5">
        <v>1.8033350412562169E-2</v>
      </c>
      <c r="K37" s="8">
        <v>95.1</v>
      </c>
      <c r="L37" s="8">
        <f t="shared" si="5"/>
        <v>93.949123240306221</v>
      </c>
      <c r="N37" s="11">
        <f t="shared" ref="N37:T44" si="6">$D37+$E37*N$5+$F37*N$5^2+$G37*N$5*N$6^2+$H37*N$5^2*N$6^2+$I37*N$6+$J37*N$6^2</f>
        <v>1.0619520723698938E-2</v>
      </c>
      <c r="O37" s="11">
        <f t="shared" si="6"/>
        <v>2.8829620289072544E-2</v>
      </c>
      <c r="P37" s="11">
        <f t="shared" si="6"/>
        <v>1.4665697021816103E-2</v>
      </c>
      <c r="Q37" s="11">
        <f t="shared" si="6"/>
        <v>1.871431582925067E-2</v>
      </c>
      <c r="R37" s="11">
        <f t="shared" si="6"/>
        <v>3.5076361199477282E-2</v>
      </c>
      <c r="S37" s="11">
        <f t="shared" si="6"/>
        <v>3.1129685048749803E-2</v>
      </c>
      <c r="T37" s="11">
        <f t="shared" si="6"/>
        <v>5.2561535833736919E-2</v>
      </c>
      <c r="U37" s="13">
        <f t="shared" si="2"/>
        <v>95.006321811664634</v>
      </c>
    </row>
    <row r="38" spans="1:21" x14ac:dyDescent="0.2">
      <c r="A38">
        <v>500</v>
      </c>
      <c r="B38" s="2" t="s">
        <v>5</v>
      </c>
      <c r="C38">
        <v>1500</v>
      </c>
      <c r="D38" s="5">
        <v>6.4719986239213864E-3</v>
      </c>
      <c r="E38" s="5">
        <v>9.3218719686934334E-3</v>
      </c>
      <c r="F38" s="5">
        <v>7.7839460115130552E-3</v>
      </c>
      <c r="G38" s="5">
        <v>5.1422334161330321E-3</v>
      </c>
      <c r="H38" s="5">
        <v>5.1559437281313821E-3</v>
      </c>
      <c r="I38" s="5">
        <v>-1.6401006118887526E-3</v>
      </c>
      <c r="J38" s="5">
        <v>1.8291888034413981E-2</v>
      </c>
      <c r="K38" s="8">
        <v>95.1</v>
      </c>
      <c r="L38" s="8">
        <f t="shared" si="5"/>
        <v>93.949123240306221</v>
      </c>
      <c r="N38" s="11">
        <f t="shared" si="6"/>
        <v>1.0122668893308089E-2</v>
      </c>
      <c r="O38" s="11">
        <f t="shared" si="6"/>
        <v>2.7548555501381009E-2</v>
      </c>
      <c r="P38" s="11">
        <f t="shared" si="6"/>
        <v>1.4053395375331261E-2</v>
      </c>
      <c r="Q38" s="11">
        <f t="shared" si="6"/>
        <v>1.7796868473830326E-2</v>
      </c>
      <c r="R38" s="11">
        <f t="shared" si="6"/>
        <v>3.3590811173770954E-2</v>
      </c>
      <c r="S38" s="11">
        <f t="shared" si="6"/>
        <v>2.9905282592853095E-2</v>
      </c>
      <c r="T38" s="11">
        <f t="shared" si="6"/>
        <v>5.0527781170917524E-2</v>
      </c>
      <c r="U38" s="13">
        <f t="shared" si="2"/>
        <v>95.190247980439011</v>
      </c>
    </row>
    <row r="39" spans="1:21" x14ac:dyDescent="0.2">
      <c r="A39">
        <v>560</v>
      </c>
      <c r="B39" s="2" t="s">
        <v>5</v>
      </c>
      <c r="C39">
        <v>1500</v>
      </c>
      <c r="D39" s="5">
        <v>6.3678469705573271E-3</v>
      </c>
      <c r="E39" s="5">
        <v>9.1945426462019062E-3</v>
      </c>
      <c r="F39" s="5">
        <v>8.4569736259612893E-3</v>
      </c>
      <c r="G39" s="5">
        <v>5.0096021605051362E-3</v>
      </c>
      <c r="H39" s="5">
        <v>4.8497403344719562E-3</v>
      </c>
      <c r="I39" s="5">
        <v>-1.881716858962604E-3</v>
      </c>
      <c r="J39" s="5">
        <v>1.6169901452698528E-2</v>
      </c>
      <c r="K39" s="8">
        <v>95.1</v>
      </c>
      <c r="L39" s="8">
        <f t="shared" si="5"/>
        <v>93.949123240306221</v>
      </c>
      <c r="N39" s="11">
        <f t="shared" si="6"/>
        <v>9.8324524417228165E-3</v>
      </c>
      <c r="O39" s="11">
        <f t="shared" si="6"/>
        <v>2.5038737388497091E-2</v>
      </c>
      <c r="P39" s="11">
        <f t="shared" si="6"/>
        <v>1.385187858644352E-2</v>
      </c>
      <c r="Q39" s="11">
        <f t="shared" si="6"/>
        <v>1.7110287674809575E-2</v>
      </c>
      <c r="R39" s="11">
        <f t="shared" si="6"/>
        <v>3.1084782457755086E-2</v>
      </c>
      <c r="S39" s="11">
        <f t="shared" si="6"/>
        <v>2.9585815800158129E-2</v>
      </c>
      <c r="T39" s="11">
        <f t="shared" si="6"/>
        <v>4.8166890331433537E-2</v>
      </c>
      <c r="U39" s="13">
        <f t="shared" si="2"/>
        <v>95.404654470987623</v>
      </c>
    </row>
    <row r="40" spans="1:21" x14ac:dyDescent="0.2">
      <c r="A40">
        <v>630</v>
      </c>
      <c r="B40" s="2" t="s">
        <v>5</v>
      </c>
      <c r="C40">
        <v>1500</v>
      </c>
      <c r="D40" s="5">
        <v>5.9865755656945954E-3</v>
      </c>
      <c r="E40" s="5">
        <v>8.9596787225564873E-3</v>
      </c>
      <c r="F40" s="5">
        <v>9.2417403096593086E-3</v>
      </c>
      <c r="G40" s="5">
        <v>5.1038791817573318E-3</v>
      </c>
      <c r="H40" s="5">
        <v>5.1582495588448013E-3</v>
      </c>
      <c r="I40" s="5">
        <v>-8.2636445552016565E-4</v>
      </c>
      <c r="J40" s="5">
        <v>1.2892971520155483E-2</v>
      </c>
      <c r="K40" s="8">
        <v>95.1</v>
      </c>
      <c r="L40" s="8">
        <f t="shared" si="5"/>
        <v>93.949123240306221</v>
      </c>
      <c r="N40" s="11">
        <f t="shared" si="6"/>
        <v>9.5032211463712962E-3</v>
      </c>
      <c r="O40" s="11">
        <f t="shared" si="6"/>
        <v>2.2469071473189873E-2</v>
      </c>
      <c r="P40" s="11">
        <f t="shared" si="6"/>
        <v>1.3616163484304208E-2</v>
      </c>
      <c r="Q40" s="11">
        <f t="shared" si="6"/>
        <v>1.654728615181392E-2</v>
      </c>
      <c r="R40" s="11">
        <f t="shared" si="6"/>
        <v>2.8684959049612851E-2</v>
      </c>
      <c r="S40" s="11">
        <f t="shared" si="6"/>
        <v>2.9563587435339714E-2</v>
      </c>
      <c r="T40" s="11">
        <f t="shared" si="6"/>
        <v>4.6516730403147841E-2</v>
      </c>
      <c r="U40" s="13">
        <f t="shared" si="2"/>
        <v>95.555089655831097</v>
      </c>
    </row>
    <row r="41" spans="1:21" x14ac:dyDescent="0.2">
      <c r="A41">
        <v>710</v>
      </c>
      <c r="B41" s="2" t="s">
        <v>5</v>
      </c>
      <c r="C41">
        <v>1500</v>
      </c>
      <c r="D41" s="5">
        <v>6.0268742390153516E-3</v>
      </c>
      <c r="E41" s="5">
        <v>8.9926191310413187E-3</v>
      </c>
      <c r="F41" s="5">
        <v>9.8641656463017598E-3</v>
      </c>
      <c r="G41" s="5">
        <v>5.1231764615580107E-3</v>
      </c>
      <c r="H41" s="5">
        <v>5.1547652769109694E-3</v>
      </c>
      <c r="I41" s="5">
        <v>-8.2530586764998346E-4</v>
      </c>
      <c r="J41" s="5">
        <v>1.2504645001999392E-2</v>
      </c>
      <c r="K41" s="8">
        <v>95.1</v>
      </c>
      <c r="L41" s="8">
        <f t="shared" si="5"/>
        <v>93.949123240306221</v>
      </c>
      <c r="N41" s="11">
        <f t="shared" si="6"/>
        <v>9.5669386544567844E-3</v>
      </c>
      <c r="O41" s="11">
        <f t="shared" si="6"/>
        <v>2.2173845454215389E-2</v>
      </c>
      <c r="P41" s="11">
        <f t="shared" si="6"/>
        <v>1.3805081533699338E-2</v>
      </c>
      <c r="Q41" s="11">
        <f t="shared" si="6"/>
        <v>1.6665303420287995E-2</v>
      </c>
      <c r="R41" s="11">
        <f t="shared" si="6"/>
        <v>2.8518843900467605E-2</v>
      </c>
      <c r="S41" s="11">
        <f t="shared" si="6"/>
        <v>3.0166652767650532E-2</v>
      </c>
      <c r="T41" s="11">
        <f t="shared" si="6"/>
        <v>4.6840939889176814E-2</v>
      </c>
      <c r="U41" s="13">
        <f t="shared" si="2"/>
        <v>95.525495984697017</v>
      </c>
    </row>
    <row r="42" spans="1:21" x14ac:dyDescent="0.2">
      <c r="A42">
        <v>800</v>
      </c>
      <c r="B42" s="2" t="s">
        <v>5</v>
      </c>
      <c r="C42">
        <v>1500</v>
      </c>
      <c r="D42" s="5">
        <v>6.0700974515006207E-3</v>
      </c>
      <c r="E42" s="5">
        <v>9.0229351090424098E-3</v>
      </c>
      <c r="F42" s="5">
        <v>1.0484075858195517E-2</v>
      </c>
      <c r="G42" s="5">
        <v>5.1280832033868268E-3</v>
      </c>
      <c r="H42" s="5">
        <v>5.1503073896211702E-3</v>
      </c>
      <c r="I42" s="5">
        <v>-8.3329983441837187E-4</v>
      </c>
      <c r="J42" s="5">
        <v>1.2125733503062961E-2</v>
      </c>
      <c r="K42" s="8">
        <v>95.1</v>
      </c>
      <c r="L42" s="8">
        <f t="shared" si="5"/>
        <v>93.949123240306221</v>
      </c>
      <c r="N42" s="11">
        <f t="shared" si="6"/>
        <v>9.6308640435289142E-3</v>
      </c>
      <c r="O42" s="11">
        <f t="shared" si="6"/>
        <v>2.1877434651241062E-2</v>
      </c>
      <c r="P42" s="11">
        <f t="shared" si="6"/>
        <v>1.3992843508976217E-2</v>
      </c>
      <c r="Q42" s="11">
        <f t="shared" si="6"/>
        <v>1.6780272041401936E-2</v>
      </c>
      <c r="R42" s="11">
        <f t="shared" si="6"/>
        <v>2.8346636088314003E-2</v>
      </c>
      <c r="S42" s="11">
        <f t="shared" si="6"/>
        <v>3.0761489525547105E-2</v>
      </c>
      <c r="T42" s="11">
        <f t="shared" si="6"/>
        <v>4.7147932680391136E-2</v>
      </c>
      <c r="U42" s="13">
        <f t="shared" si="2"/>
        <v>95.497490735649322</v>
      </c>
    </row>
    <row r="43" spans="1:21" x14ac:dyDescent="0.2">
      <c r="A43">
        <v>900</v>
      </c>
      <c r="B43" s="2" t="s">
        <v>5</v>
      </c>
      <c r="C43">
        <v>1500</v>
      </c>
      <c r="D43" s="5">
        <v>5.7137783881678478E-3</v>
      </c>
      <c r="E43" s="5">
        <v>8.5649932102324841E-3</v>
      </c>
      <c r="F43" s="5">
        <v>9.4401039887488797E-3</v>
      </c>
      <c r="G43" s="5">
        <v>5.1224302118772873E-3</v>
      </c>
      <c r="H43" s="5">
        <v>5.1442524605478561E-3</v>
      </c>
      <c r="I43" s="5">
        <v>-8.8692815543480559E-4</v>
      </c>
      <c r="J43" s="5">
        <v>1.1977072573513974E-2</v>
      </c>
      <c r="K43" s="8">
        <v>95.1</v>
      </c>
      <c r="L43" s="8">
        <f t="shared" si="5"/>
        <v>93.949123240306221</v>
      </c>
      <c r="N43" s="11">
        <f t="shared" si="6"/>
        <v>9.0720008952432929E-3</v>
      </c>
      <c r="O43" s="11">
        <f t="shared" si="6"/>
        <v>2.1137300939855504E-2</v>
      </c>
      <c r="P43" s="11">
        <f t="shared" si="6"/>
        <v>1.3123590876274457E-2</v>
      </c>
      <c r="Q43" s="11">
        <f t="shared" si="6"/>
        <v>1.5868924611401304E-2</v>
      </c>
      <c r="R43" s="11">
        <f t="shared" si="6"/>
        <v>2.7293723629626086E-2</v>
      </c>
      <c r="S43" s="11">
        <f t="shared" si="6"/>
        <v>2.8836350320916589E-2</v>
      </c>
      <c r="T43" s="11">
        <f t="shared" si="6"/>
        <v>4.5075702677653526E-2</v>
      </c>
      <c r="U43" s="13">
        <f t="shared" si="2"/>
        <v>95.686848085534635</v>
      </c>
    </row>
    <row r="44" spans="1:21" x14ac:dyDescent="0.2">
      <c r="A44">
        <v>1000</v>
      </c>
      <c r="B44" s="2" t="s">
        <v>5</v>
      </c>
      <c r="C44">
        <v>1500</v>
      </c>
      <c r="D44" s="5">
        <v>5.3410339842433633E-3</v>
      </c>
      <c r="E44" s="5">
        <v>8.1103095569375495E-3</v>
      </c>
      <c r="F44" s="5">
        <v>8.3969496319567342E-3</v>
      </c>
      <c r="G44" s="5">
        <v>5.1070538296232922E-3</v>
      </c>
      <c r="H44" s="5">
        <v>5.1317453027282332E-3</v>
      </c>
      <c r="I44" s="5">
        <v>-8.7237214752050856E-4</v>
      </c>
      <c r="J44" s="5">
        <v>1.1765192598523015E-2</v>
      </c>
      <c r="K44" s="8">
        <v>95.1</v>
      </c>
      <c r="L44" s="8">
        <f t="shared" si="5"/>
        <v>93.949123240306221</v>
      </c>
      <c r="N44" s="11">
        <f t="shared" si="6"/>
        <v>8.5104958221792534E-3</v>
      </c>
      <c r="O44" s="11">
        <f t="shared" si="6"/>
        <v>2.0383738715303891E-2</v>
      </c>
      <c r="P44" s="11">
        <f t="shared" si="6"/>
        <v>1.2252436623759739E-2</v>
      </c>
      <c r="Q44" s="11">
        <f t="shared" si="6"/>
        <v>1.4959654056695245E-2</v>
      </c>
      <c r="R44" s="11">
        <f t="shared" si="6"/>
        <v>2.6224709862197534E-2</v>
      </c>
      <c r="S44" s="11">
        <f t="shared" si="6"/>
        <v>2.691310503209603E-2</v>
      </c>
      <c r="T44" s="11">
        <f t="shared" si="6"/>
        <v>4.2979912756491677E-2</v>
      </c>
      <c r="U44" s="13">
        <f t="shared" si="2"/>
        <v>95.879123631163708</v>
      </c>
    </row>
    <row r="45" spans="1:21" x14ac:dyDescent="0.2">
      <c r="D45" s="5"/>
      <c r="E45" s="5"/>
      <c r="F45" s="5"/>
      <c r="G45" s="5"/>
      <c r="H45" s="5"/>
      <c r="I45" s="5"/>
      <c r="J45" s="5"/>
      <c r="K45" s="5"/>
      <c r="L45" s="5"/>
      <c r="N45" s="11"/>
      <c r="O45" s="11"/>
      <c r="P45" s="11"/>
      <c r="Q45" s="11"/>
      <c r="R45" s="11"/>
      <c r="S45" s="11"/>
      <c r="T45" s="11"/>
    </row>
    <row r="46" spans="1:21" x14ac:dyDescent="0.2">
      <c r="A46">
        <v>0.12</v>
      </c>
      <c r="B46" s="2" t="s">
        <v>5</v>
      </c>
      <c r="C46">
        <v>3000</v>
      </c>
      <c r="D46" s="5">
        <v>0.30921531113342204</v>
      </c>
      <c r="E46" s="5">
        <v>0.11162251943357733</v>
      </c>
      <c r="F46" s="5">
        <v>0.110780861941095</v>
      </c>
      <c r="G46" s="5">
        <v>-1.3222039268399931E-3</v>
      </c>
      <c r="H46" s="5">
        <v>2.9596314831017529E-3</v>
      </c>
      <c r="I46" s="5">
        <v>-0.38354843921126358</v>
      </c>
      <c r="J46" s="5">
        <v>0.72192317553943575</v>
      </c>
      <c r="K46" s="8">
        <v>53.6</v>
      </c>
      <c r="L46" s="8">
        <f>100/(1+(1+0.15)*(100/K46-1))</f>
        <v>50.112191473448014</v>
      </c>
      <c r="N46" s="11">
        <f t="shared" ref="N46:T55" si="7">$D46+$E46*N$5+$F46*N$5^2+$G46*N$5*N$6^2+$H46*N$5^2*N$6^2+$I46*N$6+$J46*N$6^2</f>
        <v>0.29326873515565766</v>
      </c>
      <c r="O46" s="11">
        <f t="shared" si="7"/>
        <v>0.68227390717729086</v>
      </c>
      <c r="P46" s="11">
        <f t="shared" si="7"/>
        <v>0.34195980037309304</v>
      </c>
      <c r="Q46" s="11">
        <f t="shared" si="7"/>
        <v>0.38144806209155052</v>
      </c>
      <c r="R46" s="11">
        <f t="shared" si="7"/>
        <v>0.73117532857101208</v>
      </c>
      <c r="S46" s="11">
        <f t="shared" si="7"/>
        <v>0.52073462367638701</v>
      </c>
      <c r="T46" s="11">
        <f t="shared" si="7"/>
        <v>0.87163085639252824</v>
      </c>
      <c r="U46" s="13">
        <f t="shared" si="2"/>
        <v>53.429339262307757</v>
      </c>
    </row>
    <row r="47" spans="1:21" x14ac:dyDescent="0.2">
      <c r="A47">
        <v>0.18</v>
      </c>
      <c r="B47" s="2" t="s">
        <v>5</v>
      </c>
      <c r="C47">
        <v>3000</v>
      </c>
      <c r="D47" s="5">
        <v>0.27399819392400004</v>
      </c>
      <c r="E47" s="5">
        <v>8.3805741121766988E-2</v>
      </c>
      <c r="F47" s="5">
        <v>0.1152911357443074</v>
      </c>
      <c r="G47" s="5">
        <v>2.5874960569977675E-3</v>
      </c>
      <c r="H47" s="5">
        <v>4.7088558788883194E-3</v>
      </c>
      <c r="I47" s="5">
        <v>-0.3489176365698744</v>
      </c>
      <c r="J47" s="5">
        <v>0.56111459784020912</v>
      </c>
      <c r="K47" s="8">
        <v>60.4</v>
      </c>
      <c r="L47" s="8">
        <f t="shared" ref="L47:L68" si="8">100/(1+(1+0.15)*(100/K47-1))</f>
        <v>57.013403813479329</v>
      </c>
      <c r="N47" s="11">
        <f t="shared" si="7"/>
        <v>0.25005440200517293</v>
      </c>
      <c r="O47" s="11">
        <f t="shared" si="7"/>
        <v>0.51529346396547571</v>
      </c>
      <c r="P47" s="11">
        <f t="shared" si="7"/>
        <v>0.29271853676839366</v>
      </c>
      <c r="Q47" s="11">
        <f t="shared" si="7"/>
        <v>0.31116142009563075</v>
      </c>
      <c r="R47" s="11">
        <f t="shared" si="7"/>
        <v>0.55939177168951604</v>
      </c>
      <c r="S47" s="11">
        <f t="shared" si="7"/>
        <v>0.44073898994916105</v>
      </c>
      <c r="T47" s="11">
        <f t="shared" si="7"/>
        <v>0.69258838399629519</v>
      </c>
      <c r="U47" s="13">
        <f t="shared" si="2"/>
        <v>59.081109704826432</v>
      </c>
    </row>
    <row r="48" spans="1:21" x14ac:dyDescent="0.2">
      <c r="A48">
        <v>0.25</v>
      </c>
      <c r="B48" s="2" t="s">
        <v>5</v>
      </c>
      <c r="C48">
        <v>3000</v>
      </c>
      <c r="D48" s="5">
        <v>0.16754140356886374</v>
      </c>
      <c r="E48" s="5">
        <v>7.3170697746388735E-2</v>
      </c>
      <c r="F48" s="5">
        <v>8.8957608715284714E-2</v>
      </c>
      <c r="G48" s="5">
        <v>3.8667245914843196E-3</v>
      </c>
      <c r="H48" s="5">
        <v>7.0111190482025233E-3</v>
      </c>
      <c r="I48" s="5">
        <v>-0.18919038580490299</v>
      </c>
      <c r="J48" s="5">
        <v>0.4409154806181203</v>
      </c>
      <c r="K48" s="8">
        <v>64.8</v>
      </c>
      <c r="L48" s="8">
        <f t="shared" si="8"/>
        <v>61.550151975683903</v>
      </c>
      <c r="N48" s="11">
        <f t="shared" si="7"/>
        <v>0.17174135439309696</v>
      </c>
      <c r="O48" s="11">
        <f t="shared" si="7"/>
        <v>0.44452389945176729</v>
      </c>
      <c r="P48" s="11">
        <f t="shared" si="7"/>
        <v>0.2068561595868981</v>
      </c>
      <c r="Q48" s="11">
        <f t="shared" si="7"/>
        <v>0.24292136738740605</v>
      </c>
      <c r="R48" s="11">
        <f t="shared" si="7"/>
        <v>0.48177739149188936</v>
      </c>
      <c r="S48" s="11">
        <f t="shared" si="7"/>
        <v>0.34802284819253748</v>
      </c>
      <c r="T48" s="11">
        <f t="shared" si="7"/>
        <v>0.5922726484834413</v>
      </c>
      <c r="U48" s="13">
        <f t="shared" si="2"/>
        <v>62.803314554982094</v>
      </c>
    </row>
    <row r="49" spans="1:23" x14ac:dyDescent="0.2">
      <c r="A49">
        <v>0.37</v>
      </c>
      <c r="B49" s="2" t="s">
        <v>5</v>
      </c>
      <c r="C49">
        <v>3000</v>
      </c>
      <c r="D49" s="5">
        <v>0.11035874369957736</v>
      </c>
      <c r="E49" s="5">
        <v>5.5126290217389323E-2</v>
      </c>
      <c r="F49" s="5">
        <v>7.3581731605867451E-2</v>
      </c>
      <c r="G49" s="5">
        <v>9.0974041093898877E-3</v>
      </c>
      <c r="H49" s="5">
        <v>1.1938883080152604E-2</v>
      </c>
      <c r="I49" s="5">
        <v>-0.12104464758407663</v>
      </c>
      <c r="J49" s="5">
        <v>0.3111468481261857</v>
      </c>
      <c r="K49" s="8">
        <v>69.5</v>
      </c>
      <c r="L49" s="8">
        <f t="shared" si="8"/>
        <v>66.459478842935695</v>
      </c>
      <c r="N49" s="11">
        <f t="shared" si="7"/>
        <v>0.11811347379239992</v>
      </c>
      <c r="O49" s="11">
        <f t="shared" si="7"/>
        <v>0.32186190624125749</v>
      </c>
      <c r="P49" s="11">
        <f t="shared" si="7"/>
        <v>0.14597367674815215</v>
      </c>
      <c r="Q49" s="11">
        <f t="shared" si="7"/>
        <v>0.1754650656554303</v>
      </c>
      <c r="R49" s="11">
        <f t="shared" si="7"/>
        <v>0.35395294507658104</v>
      </c>
      <c r="S49" s="11">
        <f t="shared" si="7"/>
        <v>0.26159022555972783</v>
      </c>
      <c r="T49" s="11">
        <f t="shared" si="7"/>
        <v>0.45020525325448568</v>
      </c>
      <c r="U49" s="13">
        <f t="shared" si="2"/>
        <v>68.955756280419251</v>
      </c>
    </row>
    <row r="50" spans="1:23" x14ac:dyDescent="0.2">
      <c r="A50">
        <v>0.55000000000000004</v>
      </c>
      <c r="B50" s="2" t="s">
        <v>5</v>
      </c>
      <c r="C50">
        <v>3000</v>
      </c>
      <c r="D50" s="5">
        <v>7.8950214916953532E-2</v>
      </c>
      <c r="E50" s="5">
        <v>4.8580634622749391E-2</v>
      </c>
      <c r="F50" s="5">
        <v>6.3063002840893209E-2</v>
      </c>
      <c r="G50" s="5">
        <v>1.04110045197727E-2</v>
      </c>
      <c r="H50" s="5">
        <v>1.3178176356952011E-2</v>
      </c>
      <c r="I50" s="5">
        <v>-9.0696273848270434E-2</v>
      </c>
      <c r="J50" s="5">
        <v>0.25901031092397991</v>
      </c>
      <c r="K50" s="8">
        <v>74.099999999999994</v>
      </c>
      <c r="L50" s="8">
        <f t="shared" si="8"/>
        <v>71.328873273331084</v>
      </c>
      <c r="N50" s="11">
        <f t="shared" si="7"/>
        <v>8.8765036417893628E-2</v>
      </c>
      <c r="O50" s="11">
        <f t="shared" si="7"/>
        <v>0.2667772354781589</v>
      </c>
      <c r="P50" s="11">
        <f t="shared" si="7"/>
        <v>0.11305161180605293</v>
      </c>
      <c r="Q50" s="11">
        <f t="shared" si="7"/>
        <v>0.14053573533269237</v>
      </c>
      <c r="R50" s="11">
        <f t="shared" si="7"/>
        <v>0.29582036636338538</v>
      </c>
      <c r="S50" s="11">
        <f t="shared" si="7"/>
        <v>0.21589558840663708</v>
      </c>
      <c r="T50" s="11">
        <f t="shared" si="7"/>
        <v>0.38249707033303032</v>
      </c>
      <c r="U50" s="13">
        <f t="shared" si="2"/>
        <v>72.332883841779832</v>
      </c>
    </row>
    <row r="51" spans="1:23" x14ac:dyDescent="0.2">
      <c r="A51">
        <v>0.75</v>
      </c>
      <c r="B51" s="2" t="s">
        <v>5</v>
      </c>
      <c r="C51">
        <v>3000</v>
      </c>
      <c r="D51" s="5">
        <v>7.0364601199030902E-2</v>
      </c>
      <c r="E51" s="5">
        <v>3.4987453381244316E-2</v>
      </c>
      <c r="F51" s="5">
        <v>3.2732300314738401E-2</v>
      </c>
      <c r="G51" s="5">
        <v>8.7463364644916504E-3</v>
      </c>
      <c r="H51" s="5">
        <v>1.3292457336020741E-2</v>
      </c>
      <c r="I51" s="5">
        <v>-4.9085460468504163E-2</v>
      </c>
      <c r="J51" s="5">
        <v>0.23870128665514709</v>
      </c>
      <c r="K51" s="8">
        <v>77.400000000000006</v>
      </c>
      <c r="L51" s="8">
        <f t="shared" si="8"/>
        <v>74.862172357094494</v>
      </c>
      <c r="N51" s="11">
        <f t="shared" si="7"/>
        <v>8.3993283781560291E-2</v>
      </c>
      <c r="O51" s="11">
        <f t="shared" si="7"/>
        <v>0.27379042220028027</v>
      </c>
      <c r="P51" s="11">
        <f t="shared" si="7"/>
        <v>9.9169885927548995E-2</v>
      </c>
      <c r="Q51" s="11">
        <f t="shared" si="7"/>
        <v>0.13309806503943511</v>
      </c>
      <c r="R51" s="11">
        <f t="shared" si="7"/>
        <v>0.29335351172123159</v>
      </c>
      <c r="S51" s="11">
        <f t="shared" si="7"/>
        <v>0.1787266447746764</v>
      </c>
      <c r="T51" s="11">
        <f t="shared" si="7"/>
        <v>0.34973897488216893</v>
      </c>
      <c r="U51" s="13">
        <f t="shared" si="2"/>
        <v>74.088399209728621</v>
      </c>
    </row>
    <row r="52" spans="1:23" x14ac:dyDescent="0.2">
      <c r="A52">
        <v>1.1000000000000001</v>
      </c>
      <c r="B52" s="2" t="s">
        <v>5</v>
      </c>
      <c r="C52">
        <v>3000</v>
      </c>
      <c r="D52" s="5">
        <v>5.6384964910223899E-2</v>
      </c>
      <c r="E52" s="5">
        <v>3.1303221859183161E-2</v>
      </c>
      <c r="F52" s="5">
        <v>3.0860243636983507E-2</v>
      </c>
      <c r="G52" s="5">
        <v>5.7931710544119469E-3</v>
      </c>
      <c r="H52" s="5">
        <v>7.1144889852189667E-3</v>
      </c>
      <c r="I52" s="5">
        <v>-3.5794037800341558E-2</v>
      </c>
      <c r="J52" s="5">
        <v>0.1801590237032199</v>
      </c>
      <c r="K52" s="8">
        <v>79.599999999999994</v>
      </c>
      <c r="L52" s="8">
        <f t="shared" si="8"/>
        <v>77.236561226470002</v>
      </c>
      <c r="N52" s="11">
        <f t="shared" si="7"/>
        <v>6.8569274404020719E-2</v>
      </c>
      <c r="O52" s="11">
        <f t="shared" si="7"/>
        <v>0.21239746983038868</v>
      </c>
      <c r="P52" s="11">
        <f t="shared" si="7"/>
        <v>8.235526676627164E-2</v>
      </c>
      <c r="Q52" s="11">
        <f t="shared" si="7"/>
        <v>0.10806317571807325</v>
      </c>
      <c r="R52" s="11">
        <f t="shared" si="7"/>
        <v>0.22879183042545043</v>
      </c>
      <c r="S52" s="11">
        <f t="shared" si="7"/>
        <v>0.1489180824419325</v>
      </c>
      <c r="T52" s="11">
        <f t="shared" si="7"/>
        <v>0.27582107634889985</v>
      </c>
      <c r="U52" s="13">
        <f t="shared" si="2"/>
        <v>78.38089670549769</v>
      </c>
    </row>
    <row r="53" spans="1:23" x14ac:dyDescent="0.2">
      <c r="A53">
        <v>1.5</v>
      </c>
      <c r="B53" s="2" t="s">
        <v>5</v>
      </c>
      <c r="C53">
        <v>3000</v>
      </c>
      <c r="D53" s="5">
        <v>6.019080292703935E-2</v>
      </c>
      <c r="E53" s="5">
        <v>3.0829304320647784E-2</v>
      </c>
      <c r="F53" s="5">
        <v>4.0748221638063097E-2</v>
      </c>
      <c r="G53" s="5">
        <v>9.0363169943779773E-4</v>
      </c>
      <c r="H53" s="5">
        <v>1.5934513276195925E-3</v>
      </c>
      <c r="I53" s="5">
        <v>-2.2732673127804012E-2</v>
      </c>
      <c r="J53" s="5">
        <v>0.13669281053701215</v>
      </c>
      <c r="K53" s="8">
        <v>81.3</v>
      </c>
      <c r="L53" s="8">
        <f t="shared" si="8"/>
        <v>79.081756723894756</v>
      </c>
      <c r="N53" s="11">
        <f t="shared" si="7"/>
        <v>7.3325368900744717E-2</v>
      </c>
      <c r="O53" s="11">
        <f t="shared" si="7"/>
        <v>0.18473052890162406</v>
      </c>
      <c r="P53" s="11">
        <f t="shared" si="7"/>
        <v>8.8705779041092753E-2</v>
      </c>
      <c r="Q53" s="11">
        <f t="shared" si="7"/>
        <v>0.10881192123763599</v>
      </c>
      <c r="R53" s="11">
        <f t="shared" si="7"/>
        <v>0.20060282658771095</v>
      </c>
      <c r="S53" s="11">
        <f t="shared" si="7"/>
        <v>0.15519946571286558</v>
      </c>
      <c r="T53" s="11">
        <f t="shared" si="7"/>
        <v>0.24822554932201579</v>
      </c>
      <c r="U53" s="13">
        <f t="shared" si="2"/>
        <v>80.113726284737439</v>
      </c>
    </row>
    <row r="54" spans="1:23" x14ac:dyDescent="0.2">
      <c r="A54">
        <v>2.2000000000000002</v>
      </c>
      <c r="B54" s="2" t="s">
        <v>5</v>
      </c>
      <c r="C54">
        <v>3000</v>
      </c>
      <c r="D54" s="5">
        <v>5.916198170943187E-2</v>
      </c>
      <c r="E54" s="5">
        <v>3.1189970103305761E-2</v>
      </c>
      <c r="F54" s="5">
        <v>3.3312131265581434E-2</v>
      </c>
      <c r="G54" s="5">
        <v>1.9138487822101128E-3</v>
      </c>
      <c r="H54" s="5">
        <v>2.5865824702569649E-3</v>
      </c>
      <c r="I54" s="5">
        <v>-2.8384142639485022E-2</v>
      </c>
      <c r="J54" s="5">
        <v>0.13722267680563383</v>
      </c>
      <c r="K54" s="8">
        <v>83.2</v>
      </c>
      <c r="L54" s="8">
        <f t="shared" si="8"/>
        <v>81.154896605540387</v>
      </c>
      <c r="N54" s="11">
        <f t="shared" si="7"/>
        <v>7.0561871804834475E-2</v>
      </c>
      <c r="O54" s="11">
        <f t="shared" si="7"/>
        <v>0.17852014020544954</v>
      </c>
      <c r="P54" s="11">
        <f t="shared" si="7"/>
        <v>8.4665604343502787E-2</v>
      </c>
      <c r="Q54" s="11">
        <f t="shared" si="7"/>
        <v>0.10359948996131337</v>
      </c>
      <c r="R54" s="11">
        <f t="shared" si="7"/>
        <v>0.1935271037522982</v>
      </c>
      <c r="S54" s="11">
        <f t="shared" si="7"/>
        <v>0.14490278877310175</v>
      </c>
      <c r="T54" s="11">
        <f t="shared" si="7"/>
        <v>0.23700304849693496</v>
      </c>
      <c r="U54" s="13">
        <f t="shared" si="2"/>
        <v>80.840544509173682</v>
      </c>
    </row>
    <row r="55" spans="1:23" x14ac:dyDescent="0.2">
      <c r="A55">
        <v>3</v>
      </c>
      <c r="B55" s="2" t="s">
        <v>5</v>
      </c>
      <c r="C55">
        <v>3000</v>
      </c>
      <c r="D55" s="5">
        <v>4.3405972185635251E-2</v>
      </c>
      <c r="E55" s="5">
        <v>2.6103607668913575E-2</v>
      </c>
      <c r="F55" s="5">
        <v>2.824543616189908E-2</v>
      </c>
      <c r="G55" s="5">
        <v>5.760489793084138E-3</v>
      </c>
      <c r="H55" s="5">
        <v>6.0966433076025534E-3</v>
      </c>
      <c r="I55" s="5">
        <v>-1.1704719422879007E-2</v>
      </c>
      <c r="J55" s="5">
        <v>0.11151387950764247</v>
      </c>
      <c r="K55" s="8">
        <v>84.6</v>
      </c>
      <c r="L55" s="8">
        <f t="shared" si="8"/>
        <v>82.689864138402882</v>
      </c>
      <c r="N55" s="11">
        <f t="shared" si="7"/>
        <v>5.5854474142427502E-2</v>
      </c>
      <c r="O55" s="11">
        <f t="shared" si="7"/>
        <v>0.15332753660274198</v>
      </c>
      <c r="P55" s="11">
        <f t="shared" si="7"/>
        <v>6.7837848031789882E-2</v>
      </c>
      <c r="Q55" s="11">
        <f t="shared" si="7"/>
        <v>8.6646346656898604E-2</v>
      </c>
      <c r="R55" s="11">
        <f t="shared" si="7"/>
        <v>0.16773270086877298</v>
      </c>
      <c r="S55" s="11">
        <f t="shared" si="7"/>
        <v>0.12274540945709068</v>
      </c>
      <c r="T55" s="11">
        <f t="shared" si="7"/>
        <v>0.20942130920189805</v>
      </c>
      <c r="U55" s="13">
        <f t="shared" si="2"/>
        <v>82.684172371653005</v>
      </c>
    </row>
    <row r="56" spans="1:23" x14ac:dyDescent="0.2">
      <c r="A56">
        <v>4</v>
      </c>
      <c r="B56" s="2" t="s">
        <v>5</v>
      </c>
      <c r="C56">
        <v>3000</v>
      </c>
      <c r="D56" s="5">
        <v>3.1783646944825945E-2</v>
      </c>
      <c r="E56" s="5">
        <v>2.3240638762569179E-2</v>
      </c>
      <c r="F56" s="5">
        <v>2.7210930528072573E-2</v>
      </c>
      <c r="G56" s="5">
        <v>1.2913465712456617E-2</v>
      </c>
      <c r="H56" s="5">
        <v>1.3210803178960834E-2</v>
      </c>
      <c r="I56" s="5">
        <v>-1.2423480804698166E-2</v>
      </c>
      <c r="J56" s="5">
        <v>9.5822735221566022E-2</v>
      </c>
      <c r="K56" s="8">
        <v>85.8</v>
      </c>
      <c r="L56" s="8">
        <f t="shared" si="8"/>
        <v>84.0105747576618</v>
      </c>
      <c r="N56" s="11">
        <f t="shared" ref="N56:T65" si="9">$D56+$E56*N$5+$F56*N$5^2+$G56*N$5*N$6^2+$H56*N$5^2*N$6^2+$I56*N$6+$J56*N$6^2</f>
        <v>4.2430918145321066E-2</v>
      </c>
      <c r="O56" s="11">
        <f t="shared" si="9"/>
        <v>0.12674778583713983</v>
      </c>
      <c r="P56" s="11">
        <f t="shared" si="9"/>
        <v>5.3699714311487547E-2</v>
      </c>
      <c r="Q56" s="11">
        <f t="shared" si="9"/>
        <v>7.0390500773913234E-2</v>
      </c>
      <c r="R56" s="11">
        <f t="shared" si="9"/>
        <v>0.14336538702596507</v>
      </c>
      <c r="S56" s="11">
        <f t="shared" si="9"/>
        <v>0.10651022686136449</v>
      </c>
      <c r="T56" s="11">
        <f t="shared" si="9"/>
        <v>0.191758739543753</v>
      </c>
      <c r="U56" s="13">
        <f t="shared" si="2"/>
        <v>83.909600728653771</v>
      </c>
    </row>
    <row r="57" spans="1:23" x14ac:dyDescent="0.2">
      <c r="A57">
        <v>5.5</v>
      </c>
      <c r="B57" s="2" t="s">
        <v>5</v>
      </c>
      <c r="C57">
        <v>3000</v>
      </c>
      <c r="D57" s="5">
        <v>2.8954268696562171E-2</v>
      </c>
      <c r="E57" s="5">
        <v>2.1006859016751023E-2</v>
      </c>
      <c r="F57" s="5">
        <v>3.0026298865033899E-2</v>
      </c>
      <c r="G57" s="5">
        <v>2.7593025320229825E-3</v>
      </c>
      <c r="H57" s="5">
        <v>3.1505796384567919E-3</v>
      </c>
      <c r="I57" s="5">
        <v>-1.074049617024838E-2</v>
      </c>
      <c r="J57" s="5">
        <v>8.8127954432852373E-2</v>
      </c>
      <c r="K57" s="8">
        <v>87</v>
      </c>
      <c r="L57" s="8">
        <f t="shared" si="8"/>
        <v>85.335948994605204</v>
      </c>
      <c r="N57" s="11">
        <f t="shared" si="9"/>
        <v>3.8960921293081305E-2</v>
      </c>
      <c r="O57" s="11">
        <f t="shared" si="9"/>
        <v>0.11435682225282784</v>
      </c>
      <c r="P57" s="11">
        <f t="shared" si="9"/>
        <v>4.9922602041663947E-2</v>
      </c>
      <c r="Q57" s="11">
        <f t="shared" si="9"/>
        <v>6.4167837488191493E-2</v>
      </c>
      <c r="R57" s="11">
        <f t="shared" si="9"/>
        <v>0.12651902735942586</v>
      </c>
      <c r="S57" s="11">
        <f t="shared" si="9"/>
        <v>9.8126637644055936E-2</v>
      </c>
      <c r="T57" s="11">
        <f t="shared" si="9"/>
        <v>0.16328476701143085</v>
      </c>
      <c r="U57" s="13">
        <f t="shared" si="2"/>
        <v>85.963474151654026</v>
      </c>
    </row>
    <row r="58" spans="1:23" x14ac:dyDescent="0.2">
      <c r="A58">
        <v>7.5</v>
      </c>
      <c r="B58" s="2" t="s">
        <v>5</v>
      </c>
      <c r="C58">
        <v>3000</v>
      </c>
      <c r="D58" s="6">
        <v>2.4405E-2</v>
      </c>
      <c r="E58" s="6">
        <v>1.5308E-2</v>
      </c>
      <c r="F58" s="6">
        <v>1.9826E-2</v>
      </c>
      <c r="G58" s="6">
        <v>8.659E-3</v>
      </c>
      <c r="H58" s="6">
        <v>8.659E-3</v>
      </c>
      <c r="I58" s="6">
        <v>-1.5092E-2</v>
      </c>
      <c r="J58" s="6">
        <v>8.5583999999999993E-2</v>
      </c>
      <c r="K58" s="9">
        <v>88.1</v>
      </c>
      <c r="L58" s="8">
        <f t="shared" si="8"/>
        <v>86.554993368374511</v>
      </c>
      <c r="N58" s="11">
        <f t="shared" si="9"/>
        <v>3.121624609375E-2</v>
      </c>
      <c r="O58" s="11">
        <f t="shared" si="9"/>
        <v>0.10266906249999999</v>
      </c>
      <c r="P58" s="11">
        <f t="shared" si="9"/>
        <v>3.8997390625000003E-2</v>
      </c>
      <c r="Q58" s="11">
        <f t="shared" si="9"/>
        <v>5.2489062500000003E-2</v>
      </c>
      <c r="R58" s="11">
        <f t="shared" si="9"/>
        <v>0.11400174999999999</v>
      </c>
      <c r="S58" s="11">
        <f t="shared" si="9"/>
        <v>7.7718499999999996E-2</v>
      </c>
      <c r="T58" s="11">
        <f t="shared" si="9"/>
        <v>0.14734899999999998</v>
      </c>
      <c r="U58" s="13">
        <f t="shared" si="2"/>
        <v>87.157438582331977</v>
      </c>
      <c r="W58" t="s">
        <v>106</v>
      </c>
    </row>
    <row r="59" spans="1:23" x14ac:dyDescent="0.2">
      <c r="A59">
        <v>11</v>
      </c>
      <c r="B59" s="2" t="s">
        <v>5</v>
      </c>
      <c r="C59">
        <v>3000</v>
      </c>
      <c r="D59" s="5">
        <v>1.6563384011177018E-2</v>
      </c>
      <c r="E59" s="5">
        <v>1.3227665025417062E-2</v>
      </c>
      <c r="F59" s="5">
        <v>1.4879428162738165E-2</v>
      </c>
      <c r="G59" s="5">
        <v>6.1384584360798175E-3</v>
      </c>
      <c r="H59" s="5">
        <v>6.29490193890024E-3</v>
      </c>
      <c r="I59" s="5">
        <v>-7.5119524986494114E-3</v>
      </c>
      <c r="J59" s="5">
        <v>6.7897377395127231E-2</v>
      </c>
      <c r="K59" s="8">
        <v>89.4</v>
      </c>
      <c r="L59" s="8">
        <f t="shared" si="8"/>
        <v>88.000787479082589</v>
      </c>
      <c r="N59" s="11">
        <f t="shared" si="9"/>
        <v>2.3286365363998092E-2</v>
      </c>
      <c r="O59" s="11">
        <f t="shared" si="9"/>
        <v>8.3113735404381453E-2</v>
      </c>
      <c r="P59" s="11">
        <f t="shared" si="9"/>
        <v>2.9552856196026003E-2</v>
      </c>
      <c r="Q59" s="11">
        <f t="shared" si="9"/>
        <v>4.1276180339718443E-2</v>
      </c>
      <c r="R59" s="11">
        <f t="shared" si="9"/>
        <v>9.1925453163812884E-2</v>
      </c>
      <c r="S59" s="11">
        <f t="shared" si="9"/>
        <v>6.0997185392534362E-2</v>
      </c>
      <c r="T59" s="11">
        <f t="shared" si="9"/>
        <v>0.11748926247079013</v>
      </c>
      <c r="U59" s="13">
        <f t="shared" si="2"/>
        <v>89.486318444705304</v>
      </c>
    </row>
    <row r="60" spans="1:23" x14ac:dyDescent="0.2">
      <c r="A60">
        <v>15</v>
      </c>
      <c r="B60" s="2" t="s">
        <v>5</v>
      </c>
      <c r="C60">
        <v>3000</v>
      </c>
      <c r="D60" s="5">
        <v>1.6367639748851078E-2</v>
      </c>
      <c r="E60" s="5">
        <v>1.3568331161740032E-2</v>
      </c>
      <c r="F60" s="5">
        <v>2.5610397771551142E-2</v>
      </c>
      <c r="G60" s="5">
        <v>5.5749741330412637E-3</v>
      </c>
      <c r="H60" s="5">
        <v>5.8481179205696022E-3</v>
      </c>
      <c r="I60" s="5">
        <v>-4.9066269334218111E-3</v>
      </c>
      <c r="J60" s="5">
        <v>5.9672490478889284E-2</v>
      </c>
      <c r="K60" s="8">
        <v>90.3</v>
      </c>
      <c r="L60" s="8">
        <f t="shared" si="8"/>
        <v>89.004977576265333</v>
      </c>
      <c r="N60" s="11">
        <f t="shared" si="9"/>
        <v>2.3973199503039156E-2</v>
      </c>
      <c r="O60" s="11">
        <f t="shared" si="9"/>
        <v>7.7885486848771418E-2</v>
      </c>
      <c r="P60" s="11">
        <f t="shared" si="9"/>
        <v>3.2322873478350445E-2</v>
      </c>
      <c r="Q60" s="11">
        <f t="shared" si="9"/>
        <v>4.3081593062286053E-2</v>
      </c>
      <c r="R60" s="11">
        <f t="shared" si="9"/>
        <v>8.856978486473939E-2</v>
      </c>
      <c r="S60" s="11">
        <f t="shared" si="9"/>
        <v>7.0866950848556376E-2</v>
      </c>
      <c r="T60" s="11">
        <f t="shared" si="9"/>
        <v>0.12173532428122059</v>
      </c>
      <c r="U60" s="13">
        <f t="shared" si="2"/>
        <v>89.147589306842448</v>
      </c>
    </row>
    <row r="61" spans="1:23" x14ac:dyDescent="0.2">
      <c r="A61">
        <v>18.5</v>
      </c>
      <c r="B61" s="2" t="s">
        <v>5</v>
      </c>
      <c r="C61">
        <v>3000</v>
      </c>
      <c r="D61" s="5">
        <v>1.4744623924837644E-2</v>
      </c>
      <c r="E61" s="5">
        <v>1.1859269787498532E-2</v>
      </c>
      <c r="F61" s="5">
        <v>2.4222207008437788E-2</v>
      </c>
      <c r="G61" s="5">
        <v>5.1096579991138464E-3</v>
      </c>
      <c r="H61" s="5">
        <v>5.2637692291282673E-3</v>
      </c>
      <c r="I61" s="5">
        <v>-5.4358134119681482E-3</v>
      </c>
      <c r="J61" s="5">
        <v>5.2023201496474485E-2</v>
      </c>
      <c r="K61" s="8">
        <v>90.9</v>
      </c>
      <c r="L61" s="8">
        <f t="shared" si="8"/>
        <v>89.675923642282868</v>
      </c>
      <c r="N61" s="11">
        <f t="shared" si="9"/>
        <v>2.1216226055064697E-2</v>
      </c>
      <c r="O61" s="11">
        <f t="shared" si="9"/>
        <v>6.7417117470844959E-2</v>
      </c>
      <c r="P61" s="11">
        <f t="shared" si="9"/>
        <v>2.8864230517911413E-2</v>
      </c>
      <c r="Q61" s="11">
        <f t="shared" si="9"/>
        <v>3.7985397065540653E-2</v>
      </c>
      <c r="R61" s="11">
        <f t="shared" si="9"/>
        <v>7.7187969962041691E-2</v>
      </c>
      <c r="S61" s="11">
        <f t="shared" si="9"/>
        <v>6.3707351195969042E-2</v>
      </c>
      <c r="T61" s="11">
        <f t="shared" si="9"/>
        <v>0.10778691603352242</v>
      </c>
      <c r="U61" s="13">
        <f t="shared" si="2"/>
        <v>90.270067783481508</v>
      </c>
    </row>
    <row r="62" spans="1:23" x14ac:dyDescent="0.2">
      <c r="A62">
        <v>22</v>
      </c>
      <c r="B62" s="2" t="s">
        <v>5</v>
      </c>
      <c r="C62">
        <v>3000</v>
      </c>
      <c r="D62" s="5">
        <v>1.1104269036763778E-2</v>
      </c>
      <c r="E62" s="5">
        <v>1.1227699642165365E-2</v>
      </c>
      <c r="F62" s="5">
        <v>1.9121062775422127E-2</v>
      </c>
      <c r="G62" s="5">
        <v>6.070103774687495E-3</v>
      </c>
      <c r="H62" s="5">
        <v>6.2072533399253546E-3</v>
      </c>
      <c r="I62" s="5">
        <v>-4.1753565518628678E-3</v>
      </c>
      <c r="J62" s="5">
        <v>4.7998613579784938E-2</v>
      </c>
      <c r="K62" s="8">
        <v>91.3</v>
      </c>
      <c r="L62" s="8">
        <f t="shared" si="8"/>
        <v>90.123883322639543</v>
      </c>
      <c r="N62" s="11">
        <f t="shared" si="9"/>
        <v>1.718142703637842E-2</v>
      </c>
      <c r="O62" s="11">
        <f t="shared" si="9"/>
        <v>6.0834996676108283E-2</v>
      </c>
      <c r="P62" s="11">
        <f t="shared" si="9"/>
        <v>2.3741137838868151E-2</v>
      </c>
      <c r="Q62" s="11">
        <f t="shared" si="9"/>
        <v>3.2557075976298061E-2</v>
      </c>
      <c r="R62" s="11">
        <f t="shared" si="9"/>
        <v>6.9908506801949155E-2</v>
      </c>
      <c r="S62" s="11">
        <f t="shared" si="9"/>
        <v>5.4434345852019284E-2</v>
      </c>
      <c r="T62" s="11">
        <f t="shared" si="9"/>
        <v>9.7553645596886188E-2</v>
      </c>
      <c r="U62" s="13">
        <f t="shared" si="2"/>
        <v>91.111719596737046</v>
      </c>
    </row>
    <row r="63" spans="1:23" x14ac:dyDescent="0.2">
      <c r="A63">
        <v>30</v>
      </c>
      <c r="B63" s="2" t="s">
        <v>5</v>
      </c>
      <c r="C63">
        <v>3000</v>
      </c>
      <c r="D63" s="5">
        <v>1.089182985193253E-2</v>
      </c>
      <c r="E63" s="5">
        <v>1.0729165766032967E-2</v>
      </c>
      <c r="F63" s="5">
        <v>2.3912821745472424E-2</v>
      </c>
      <c r="G63" s="5">
        <v>6.7916680660472968E-3</v>
      </c>
      <c r="H63" s="5">
        <v>6.9586503125608438E-3</v>
      </c>
      <c r="I63" s="5">
        <v>-1.6682180717348719E-3</v>
      </c>
      <c r="J63" s="5">
        <v>4.0826804174429319E-2</v>
      </c>
      <c r="K63" s="8">
        <v>92</v>
      </c>
      <c r="L63" s="8">
        <f t="shared" si="8"/>
        <v>90.909090909090921</v>
      </c>
      <c r="N63" s="11">
        <f t="shared" si="9"/>
        <v>1.733659543681634E-2</v>
      </c>
      <c r="O63" s="11">
        <f t="shared" si="9"/>
        <v>5.636009141627412E-2</v>
      </c>
      <c r="P63" s="11">
        <f t="shared" si="9"/>
        <v>2.4690207452482973E-2</v>
      </c>
      <c r="Q63" s="11">
        <f t="shared" si="9"/>
        <v>3.2891084331847974E-2</v>
      </c>
      <c r="R63" s="11">
        <f t="shared" si="9"/>
        <v>6.6528700885175429E-2</v>
      </c>
      <c r="S63" s="11">
        <f t="shared" si="9"/>
        <v>5.834398896582986E-2</v>
      </c>
      <c r="T63" s="11">
        <f t="shared" si="9"/>
        <v>9.8442721844740511E-2</v>
      </c>
      <c r="U63" s="13">
        <f t="shared" si="2"/>
        <v>91.037974043888752</v>
      </c>
    </row>
    <row r="64" spans="1:23" x14ac:dyDescent="0.2">
      <c r="A64">
        <v>37</v>
      </c>
      <c r="B64" s="2" t="s">
        <v>5</v>
      </c>
      <c r="C64">
        <v>3000</v>
      </c>
      <c r="D64" s="5">
        <v>9.8436718644430397E-3</v>
      </c>
      <c r="E64" s="5">
        <v>9.1145876766660274E-3</v>
      </c>
      <c r="F64" s="5">
        <v>2.0940868260540871E-2</v>
      </c>
      <c r="G64" s="5">
        <v>6.6407739156064986E-3</v>
      </c>
      <c r="H64" s="5">
        <v>6.9572559133348911E-3</v>
      </c>
      <c r="I64" s="5">
        <v>-6.6462693131470523E-3</v>
      </c>
      <c r="J64" s="5">
        <v>4.4979631433098168E-2</v>
      </c>
      <c r="K64" s="8">
        <v>92.5</v>
      </c>
      <c r="L64" s="8">
        <f t="shared" si="8"/>
        <v>91.470951792336209</v>
      </c>
      <c r="N64" s="11">
        <f t="shared" si="9"/>
        <v>1.4711721559518038E-2</v>
      </c>
      <c r="O64" s="11">
        <f t="shared" si="9"/>
        <v>5.3859507143329523E-2</v>
      </c>
      <c r="P64" s="11">
        <f t="shared" si="9"/>
        <v>2.1102073712701706E-2</v>
      </c>
      <c r="Q64" s="11">
        <f t="shared" si="9"/>
        <v>2.8822881203646532E-2</v>
      </c>
      <c r="R64" s="11">
        <f t="shared" si="9"/>
        <v>6.3029245823999352E-2</v>
      </c>
      <c r="S64" s="11">
        <f t="shared" si="9"/>
        <v>5.12204084605863E-2</v>
      </c>
      <c r="T64" s="11">
        <f t="shared" si="9"/>
        <v>9.1830519750542433E-2</v>
      </c>
      <c r="U64" s="13">
        <f t="shared" si="2"/>
        <v>91.589306390562925</v>
      </c>
    </row>
    <row r="65" spans="1:21" x14ac:dyDescent="0.2">
      <c r="A65">
        <v>45</v>
      </c>
      <c r="B65" s="2" t="s">
        <v>5</v>
      </c>
      <c r="C65">
        <v>3000</v>
      </c>
      <c r="D65" s="5">
        <v>7.9752420720720901E-3</v>
      </c>
      <c r="E65" s="5">
        <v>1.1238462894839207E-2</v>
      </c>
      <c r="F65" s="5">
        <v>1.9297100188546398E-2</v>
      </c>
      <c r="G65" s="5">
        <v>3.9998503625237221E-3</v>
      </c>
      <c r="H65" s="5">
        <v>4.3731932939275516E-3</v>
      </c>
      <c r="I65" s="5">
        <v>-2.91178880247753E-3</v>
      </c>
      <c r="J65" s="5">
        <v>3.1164667047079861E-2</v>
      </c>
      <c r="K65" s="8">
        <v>92.9</v>
      </c>
      <c r="L65" s="8">
        <f t="shared" si="8"/>
        <v>91.921040914263116</v>
      </c>
      <c r="N65" s="11">
        <f t="shared" si="9"/>
        <v>1.3290351495607988E-2</v>
      </c>
      <c r="O65" s="11">
        <f t="shared" si="9"/>
        <v>4.1517091973669776E-2</v>
      </c>
      <c r="P65" s="11">
        <f t="shared" si="9"/>
        <v>1.9831919525497885E-2</v>
      </c>
      <c r="Q65" s="11">
        <f t="shared" si="9"/>
        <v>2.5527326803345431E-2</v>
      </c>
      <c r="R65" s="11">
        <f t="shared" si="9"/>
        <v>4.9764850315974371E-2</v>
      </c>
      <c r="S65" s="11">
        <f t="shared" si="9"/>
        <v>4.6939338430101715E-2</v>
      </c>
      <c r="T65" s="11">
        <f t="shared" si="9"/>
        <v>7.513672705651131E-2</v>
      </c>
      <c r="U65" s="13">
        <f t="shared" si="2"/>
        <v>93.01142588048134</v>
      </c>
    </row>
    <row r="66" spans="1:21" x14ac:dyDescent="0.2">
      <c r="A66">
        <v>55</v>
      </c>
      <c r="B66" s="2" t="s">
        <v>5</v>
      </c>
      <c r="C66">
        <v>3000</v>
      </c>
      <c r="D66" s="5">
        <v>8.0799989265629667E-3</v>
      </c>
      <c r="E66" s="5">
        <v>9.4757287681608068E-3</v>
      </c>
      <c r="F66" s="5">
        <v>2.1905085813921008E-2</v>
      </c>
      <c r="G66" s="5">
        <v>4.978045309426739E-3</v>
      </c>
      <c r="H66" s="5">
        <v>4.8386442361622525E-3</v>
      </c>
      <c r="I66" s="5">
        <v>-4.6700128618617495E-4</v>
      </c>
      <c r="J66" s="5">
        <v>3.0346684477224193E-2</v>
      </c>
      <c r="K66" s="8">
        <v>93.2</v>
      </c>
      <c r="L66" s="8">
        <f t="shared" si="8"/>
        <v>92.258958622055047</v>
      </c>
      <c r="N66" s="11">
        <f t="shared" ref="N66:T75" si="10">$D66+$E66*N$5+$F66*N$5^2+$G66*N$5*N$6^2+$H66*N$5^2*N$6^2+$I66*N$6+$J66*N$6^2</f>
        <v>1.36945993522605E-2</v>
      </c>
      <c r="O66" s="11">
        <f t="shared" si="10"/>
        <v>4.3244608765128076E-2</v>
      </c>
      <c r="P66" s="11">
        <f t="shared" si="10"/>
        <v>2.0305219954513211E-2</v>
      </c>
      <c r="Q66" s="11">
        <f t="shared" si="10"/>
        <v>2.6571976168775067E-2</v>
      </c>
      <c r="R66" s="11">
        <f t="shared" si="10"/>
        <v>5.1872501668915577E-2</v>
      </c>
      <c r="S66" s="11">
        <f t="shared" si="10"/>
        <v>4.9268156371254986E-2</v>
      </c>
      <c r="T66" s="11">
        <f t="shared" si="10"/>
        <v>7.9157186245271793E-2</v>
      </c>
      <c r="U66" s="13">
        <f t="shared" si="2"/>
        <v>92.664906720337513</v>
      </c>
    </row>
    <row r="67" spans="1:21" x14ac:dyDescent="0.2">
      <c r="A67">
        <v>75</v>
      </c>
      <c r="B67" s="2" t="s">
        <v>5</v>
      </c>
      <c r="C67">
        <v>3000</v>
      </c>
      <c r="D67" s="5">
        <v>8.1741093056925083E-3</v>
      </c>
      <c r="E67" s="5">
        <v>9.5239378813174996E-3</v>
      </c>
      <c r="F67" s="5">
        <v>2.613255200142648E-2</v>
      </c>
      <c r="G67" s="5">
        <v>2.2451083765145804E-3</v>
      </c>
      <c r="H67" s="5">
        <v>2.546346782235356E-3</v>
      </c>
      <c r="I67" s="5">
        <v>-1.4707206041764201E-3</v>
      </c>
      <c r="J67" s="5">
        <v>2.565086619316511E-2</v>
      </c>
      <c r="K67" s="8">
        <v>93.8</v>
      </c>
      <c r="L67" s="8">
        <f t="shared" si="8"/>
        <v>92.93569800852076</v>
      </c>
      <c r="N67" s="11">
        <f t="shared" si="10"/>
        <v>1.3468903747640901E-2</v>
      </c>
      <c r="O67" s="11">
        <f t="shared" si="10"/>
        <v>3.7088947633118083E-2</v>
      </c>
      <c r="P67" s="11">
        <f t="shared" si="10"/>
        <v>2.08146615379751E-2</v>
      </c>
      <c r="Q67" s="11">
        <f t="shared" si="10"/>
        <v>2.5586357713864985E-2</v>
      </c>
      <c r="R67" s="11">
        <f t="shared" si="10"/>
        <v>4.5408502719512703E-2</v>
      </c>
      <c r="S67" s="11">
        <f t="shared" si="10"/>
        <v>5.0705819224327042E-2</v>
      </c>
      <c r="T67" s="11">
        <f t="shared" si="10"/>
        <v>7.2802199936175122E-2</v>
      </c>
      <c r="U67" s="13">
        <f t="shared" si="2"/>
        <v>93.21382823967862</v>
      </c>
    </row>
    <row r="68" spans="1:21" x14ac:dyDescent="0.2">
      <c r="A68">
        <v>90</v>
      </c>
      <c r="B68" s="2" t="s">
        <v>5</v>
      </c>
      <c r="C68">
        <v>3000</v>
      </c>
      <c r="D68" s="5">
        <v>1.0468147223267384E-2</v>
      </c>
      <c r="E68" s="5">
        <v>1.2436078842389526E-2</v>
      </c>
      <c r="F68" s="5">
        <v>2.0174082745076056E-2</v>
      </c>
      <c r="G68" s="5">
        <v>4.5930149342198598E-3</v>
      </c>
      <c r="H68" s="5">
        <v>4.5924294260308004E-3</v>
      </c>
      <c r="I68" s="5">
        <v>-8.493428709631948E-4</v>
      </c>
      <c r="J68" s="5">
        <v>2.4230461900883158E-2</v>
      </c>
      <c r="K68" s="8">
        <v>94.1</v>
      </c>
      <c r="L68" s="8">
        <f t="shared" si="8"/>
        <v>93.274520493631357</v>
      </c>
      <c r="N68" s="11">
        <f t="shared" si="10"/>
        <v>1.6229820292289036E-2</v>
      </c>
      <c r="O68" s="11">
        <f t="shared" si="10"/>
        <v>3.9654446708033871E-2</v>
      </c>
      <c r="P68" s="11">
        <f t="shared" si="10"/>
        <v>2.3247063908271665E-2</v>
      </c>
      <c r="Q68" s="11">
        <f t="shared" si="10"/>
        <v>2.8223805076374758E-2</v>
      </c>
      <c r="R68" s="11">
        <f t="shared" si="10"/>
        <v>4.8555441184268758E-2</v>
      </c>
      <c r="S68" s="11">
        <f t="shared" si="10"/>
        <v>5.1007613940534817E-2</v>
      </c>
      <c r="T68" s="11">
        <f t="shared" si="10"/>
        <v>7.5644872200903587E-2</v>
      </c>
      <c r="U68" s="13">
        <f t="shared" si="2"/>
        <v>92.967486374371433</v>
      </c>
    </row>
    <row r="69" spans="1:21" x14ac:dyDescent="0.2">
      <c r="A69">
        <v>110</v>
      </c>
      <c r="B69" s="2" t="s">
        <v>5</v>
      </c>
      <c r="C69">
        <v>3000</v>
      </c>
      <c r="D69" s="5">
        <v>8.4632523280676279E-3</v>
      </c>
      <c r="E69" s="5">
        <v>1.0115837973103907E-2</v>
      </c>
      <c r="F69" s="5">
        <v>1.9399659107926688E-2</v>
      </c>
      <c r="G69" s="5">
        <v>4.0500807445902846E-3</v>
      </c>
      <c r="H69" s="5">
        <v>4.0785291169917418E-3</v>
      </c>
      <c r="I69" s="5">
        <v>-1.2510740978520724E-3</v>
      </c>
      <c r="J69" s="5">
        <v>1.9565885877358049E-2</v>
      </c>
      <c r="K69" s="8">
        <v>94.3</v>
      </c>
      <c r="L69" s="8">
        <f>100/(1+(1+0.25)*(100/K69-1))</f>
        <v>92.975104757209749</v>
      </c>
      <c r="N69" s="11">
        <f t="shared" si="10"/>
        <v>1.3194004124458354E-2</v>
      </c>
      <c r="O69" s="11">
        <f t="shared" si="10"/>
        <v>3.1786930551054554E-2</v>
      </c>
      <c r="P69" s="11">
        <f t="shared" si="10"/>
        <v>1.9471477475194555E-2</v>
      </c>
      <c r="Q69" s="11">
        <f t="shared" si="10"/>
        <v>2.3398188674900504E-2</v>
      </c>
      <c r="R69" s="11">
        <f t="shared" si="10"/>
        <v>3.9730570522650312E-2</v>
      </c>
      <c r="S69" s="11">
        <f t="shared" si="10"/>
        <v>4.4276836294907203E-2</v>
      </c>
      <c r="T69" s="11">
        <f t="shared" si="10"/>
        <v>6.4422171050186217E-2</v>
      </c>
      <c r="U69" s="13">
        <f t="shared" si="2"/>
        <v>93.947686096520741</v>
      </c>
    </row>
    <row r="70" spans="1:21" x14ac:dyDescent="0.2">
      <c r="A70">
        <v>132</v>
      </c>
      <c r="B70" s="2" t="s">
        <v>5</v>
      </c>
      <c r="C70">
        <v>3000</v>
      </c>
      <c r="D70" s="5">
        <v>7.9750475705665305E-3</v>
      </c>
      <c r="E70" s="5">
        <v>8.9275747646625336E-3</v>
      </c>
      <c r="F70" s="5">
        <v>1.7851676841534606E-2</v>
      </c>
      <c r="G70" s="5">
        <v>4.6019206985950054E-3</v>
      </c>
      <c r="H70" s="5">
        <v>4.6405356100176522E-3</v>
      </c>
      <c r="I70" s="5">
        <v>-1.1600323350615328E-3</v>
      </c>
      <c r="J70" s="5">
        <v>1.9363411873223053E-2</v>
      </c>
      <c r="K70" s="8">
        <v>94.6</v>
      </c>
      <c r="L70" s="8">
        <f t="shared" ref="L70:L83" si="11">100/(1+(1+0.25)*(100/K70-1))</f>
        <v>93.339911198815983</v>
      </c>
      <c r="N70" s="11">
        <f t="shared" si="10"/>
        <v>1.2332908325781313E-2</v>
      </c>
      <c r="O70" s="11">
        <f t="shared" si="10"/>
        <v>3.096656425276445E-2</v>
      </c>
      <c r="P70" s="11">
        <f t="shared" si="10"/>
        <v>1.8038277712330124E-2</v>
      </c>
      <c r="Q70" s="11">
        <f t="shared" si="10"/>
        <v>2.2027864527006925E-2</v>
      </c>
      <c r="R70" s="11">
        <f t="shared" si="10"/>
        <v>3.856622795324488E-2</v>
      </c>
      <c r="S70" s="11">
        <f t="shared" si="10"/>
        <v>4.1325750054691829E-2</v>
      </c>
      <c r="T70" s="11">
        <f t="shared" si="10"/>
        <v>6.2200135023537856E-2</v>
      </c>
      <c r="U70" s="13">
        <f t="shared" si="2"/>
        <v>94.144216991446754</v>
      </c>
    </row>
    <row r="71" spans="1:21" x14ac:dyDescent="0.2">
      <c r="A71">
        <v>160</v>
      </c>
      <c r="B71" s="2" t="s">
        <v>5</v>
      </c>
      <c r="C71">
        <v>3000</v>
      </c>
      <c r="D71" s="5">
        <v>7.4886706441892751E-3</v>
      </c>
      <c r="E71" s="5">
        <v>7.738338903338738E-3</v>
      </c>
      <c r="F71" s="5">
        <v>1.6303760869484134E-2</v>
      </c>
      <c r="G71" s="5">
        <v>5.1476104696423827E-3</v>
      </c>
      <c r="H71" s="5">
        <v>5.2033198570680273E-3</v>
      </c>
      <c r="I71" s="5">
        <v>-1.080883733897647E-3</v>
      </c>
      <c r="J71" s="5">
        <v>1.9172850822732186E-2</v>
      </c>
      <c r="K71" s="8">
        <v>94.8</v>
      </c>
      <c r="L71" s="8">
        <f t="shared" si="11"/>
        <v>93.583415597235927</v>
      </c>
      <c r="N71" s="11">
        <f t="shared" si="10"/>
        <v>1.1471079549092902E-2</v>
      </c>
      <c r="O71" s="11">
        <f t="shared" si="10"/>
        <v>3.0146317621678603E-2</v>
      </c>
      <c r="P71" s="11">
        <f t="shared" si="10"/>
        <v>1.6604027256119043E-2</v>
      </c>
      <c r="Q71" s="11">
        <f t="shared" si="10"/>
        <v>2.0655209951735948E-2</v>
      </c>
      <c r="R71" s="11">
        <f t="shared" si="10"/>
        <v>3.7400382601152415E-2</v>
      </c>
      <c r="S71" s="11">
        <f t="shared" si="10"/>
        <v>3.8371273837423975E-2</v>
      </c>
      <c r="T71" s="11">
        <f t="shared" si="10"/>
        <v>5.9973667832557094E-2</v>
      </c>
      <c r="U71" s="13">
        <f t="shared" si="2"/>
        <v>94.341966253256857</v>
      </c>
    </row>
    <row r="72" spans="1:21" x14ac:dyDescent="0.2">
      <c r="A72">
        <v>200</v>
      </c>
      <c r="B72" s="2" t="s">
        <v>5</v>
      </c>
      <c r="C72">
        <v>3000</v>
      </c>
      <c r="D72" s="5">
        <v>7.5125553667276489E-3</v>
      </c>
      <c r="E72" s="5">
        <v>8.0090208763617284E-3</v>
      </c>
      <c r="F72" s="5">
        <v>1.3136484953197693E-2</v>
      </c>
      <c r="G72" s="5">
        <v>5.784811841123407E-3</v>
      </c>
      <c r="H72" s="5">
        <v>6.2845773556118112E-3</v>
      </c>
      <c r="I72" s="5">
        <v>-3.6405201789569135E-3</v>
      </c>
      <c r="J72" s="5">
        <v>2.040471151584149E-2</v>
      </c>
      <c r="K72" s="8">
        <v>95</v>
      </c>
      <c r="L72" s="8">
        <f t="shared" si="11"/>
        <v>93.827160493827165</v>
      </c>
      <c r="N72" s="11">
        <f t="shared" si="10"/>
        <v>1.0815942135706713E-2</v>
      </c>
      <c r="O72" s="11">
        <f t="shared" si="10"/>
        <v>2.8939021277284101E-2</v>
      </c>
      <c r="P72" s="11">
        <f t="shared" si="10"/>
        <v>1.5445323359425342E-2</v>
      </c>
      <c r="Q72" s="11">
        <f t="shared" si="10"/>
        <v>1.9197992397556016E-2</v>
      </c>
      <c r="R72" s="11">
        <f t="shared" si="10"/>
        <v>3.6028928639557173E-2</v>
      </c>
      <c r="S72" s="11">
        <f t="shared" si="10"/>
        <v>3.4956326284952793E-2</v>
      </c>
      <c r="T72" s="11">
        <f t="shared" si="10"/>
        <v>5.7491641729906867E-2</v>
      </c>
      <c r="U72" s="13">
        <f t="shared" ref="U72:U135" si="12">100/(1+T72)</f>
        <v>94.563395164442269</v>
      </c>
    </row>
    <row r="73" spans="1:21" x14ac:dyDescent="0.2">
      <c r="A73">
        <v>250</v>
      </c>
      <c r="B73" s="2" t="s">
        <v>5</v>
      </c>
      <c r="C73">
        <v>3000</v>
      </c>
      <c r="D73" s="5">
        <v>7.3357727586904151E-3</v>
      </c>
      <c r="E73" s="5">
        <v>7.4305895076110717E-3</v>
      </c>
      <c r="F73" s="5">
        <v>1.5690836160790835E-2</v>
      </c>
      <c r="G73" s="5">
        <v>5.1612110813995761E-3</v>
      </c>
      <c r="H73" s="5">
        <v>5.1825557098639551E-3</v>
      </c>
      <c r="I73" s="5">
        <v>-1.1111745805511062E-3</v>
      </c>
      <c r="J73" s="5">
        <v>1.6731670198241944E-2</v>
      </c>
      <c r="K73" s="8">
        <v>95</v>
      </c>
      <c r="L73" s="8">
        <f t="shared" si="11"/>
        <v>93.827160493827165</v>
      </c>
      <c r="N73" s="11">
        <f t="shared" si="10"/>
        <v>1.104292141928348E-2</v>
      </c>
      <c r="O73" s="11">
        <f t="shared" si="10"/>
        <v>2.740880551554984E-2</v>
      </c>
      <c r="P73" s="11">
        <f t="shared" si="10"/>
        <v>1.5983977574206363E-2</v>
      </c>
      <c r="Q73" s="11">
        <f t="shared" si="10"/>
        <v>1.9570167929020037E-2</v>
      </c>
      <c r="R73" s="11">
        <f t="shared" si="10"/>
        <v>3.4470516638550275E-2</v>
      </c>
      <c r="S73" s="11">
        <f t="shared" si="10"/>
        <v>3.6670470384193139E-2</v>
      </c>
      <c r="T73" s="11">
        <f t="shared" si="10"/>
        <v>5.6421460836046697E-2</v>
      </c>
      <c r="U73" s="13">
        <f t="shared" si="12"/>
        <v>94.659190206965789</v>
      </c>
    </row>
    <row r="74" spans="1:21" x14ac:dyDescent="0.2">
      <c r="A74">
        <v>315</v>
      </c>
      <c r="B74" s="2" t="s">
        <v>5</v>
      </c>
      <c r="C74">
        <v>3000</v>
      </c>
      <c r="D74" s="5">
        <v>6.5007677919800468E-3</v>
      </c>
      <c r="E74" s="5">
        <v>6.9902084146707391E-3</v>
      </c>
      <c r="F74" s="5">
        <v>1.2831411308813226E-2</v>
      </c>
      <c r="G74" s="5">
        <v>5.1405773752090534E-3</v>
      </c>
      <c r="H74" s="5">
        <v>5.1608716681709682E-3</v>
      </c>
      <c r="I74" s="5">
        <v>-1.1647918679836022E-3</v>
      </c>
      <c r="J74" s="5">
        <v>1.6420414052221676E-2</v>
      </c>
      <c r="K74" s="8">
        <v>95</v>
      </c>
      <c r="L74" s="8">
        <f t="shared" si="11"/>
        <v>93.827160493827165</v>
      </c>
      <c r="N74" s="11">
        <f t="shared" si="10"/>
        <v>9.8858421901579473E-3</v>
      </c>
      <c r="O74" s="11">
        <f t="shared" si="10"/>
        <v>2.5913604109749584E-2</v>
      </c>
      <c r="P74" s="11">
        <f t="shared" si="10"/>
        <v>1.4180084400577131E-2</v>
      </c>
      <c r="Q74" s="11">
        <f t="shared" si="10"/>
        <v>1.7691559056744157E-2</v>
      </c>
      <c r="R74" s="11">
        <f t="shared" si="10"/>
        <v>3.2319853615404071E-2</v>
      </c>
      <c r="S74" s="11">
        <f t="shared" si="10"/>
        <v>3.2420457355372634E-2</v>
      </c>
      <c r="T74" s="11">
        <f t="shared" si="10"/>
        <v>5.1879458743082113E-2</v>
      </c>
      <c r="U74" s="13">
        <f t="shared" si="12"/>
        <v>95.067927383516519</v>
      </c>
    </row>
    <row r="75" spans="1:21" x14ac:dyDescent="0.2">
      <c r="A75">
        <v>355</v>
      </c>
      <c r="B75" s="2" t="s">
        <v>5</v>
      </c>
      <c r="C75">
        <v>3000</v>
      </c>
      <c r="D75" s="5">
        <v>6.1966256611169354E-3</v>
      </c>
      <c r="E75" s="5">
        <v>6.6334926948744205E-3</v>
      </c>
      <c r="F75" s="5">
        <v>1.2261557469045026E-2</v>
      </c>
      <c r="G75" s="5">
        <v>5.1283666574372579E-3</v>
      </c>
      <c r="H75" s="5">
        <v>5.1487621167368054E-3</v>
      </c>
      <c r="I75" s="5">
        <v>-1.1571849795288002E-3</v>
      </c>
      <c r="J75" s="5">
        <v>1.544485844451639E-2</v>
      </c>
      <c r="K75" s="8">
        <v>95</v>
      </c>
      <c r="L75" s="8">
        <f t="shared" si="11"/>
        <v>93.827160493827165</v>
      </c>
      <c r="N75" s="11">
        <f t="shared" si="10"/>
        <v>9.3975966655918917E-3</v>
      </c>
      <c r="O75" s="11">
        <f t="shared" si="10"/>
        <v>2.4512908938293811E-2</v>
      </c>
      <c r="P75" s="11">
        <f t="shared" si="10"/>
        <v>1.3495479649834404E-2</v>
      </c>
      <c r="Q75" s="11">
        <f t="shared" si="10"/>
        <v>1.6824226961655808E-2</v>
      </c>
      <c r="R75" s="11">
        <f t="shared" si="10"/>
        <v>3.0717808698705822E-2</v>
      </c>
      <c r="S75" s="11">
        <f t="shared" si="10"/>
        <v>3.0943580139944592E-2</v>
      </c>
      <c r="T75" s="11">
        <f t="shared" si="10"/>
        <v>4.965647806419804E-2</v>
      </c>
      <c r="U75" s="13">
        <f t="shared" si="12"/>
        <v>95.269263887574354</v>
      </c>
    </row>
    <row r="76" spans="1:21" x14ac:dyDescent="0.2">
      <c r="A76">
        <v>400</v>
      </c>
      <c r="B76" s="2" t="s">
        <v>5</v>
      </c>
      <c r="C76">
        <v>3000</v>
      </c>
      <c r="D76" s="5">
        <v>5.8874328798123382E-3</v>
      </c>
      <c r="E76" s="5">
        <v>6.2729560341130714E-3</v>
      </c>
      <c r="F76" s="5">
        <v>1.1682696667902146E-2</v>
      </c>
      <c r="G76" s="5">
        <v>5.1271375941344738E-3</v>
      </c>
      <c r="H76" s="5">
        <v>5.1526696691386667E-3</v>
      </c>
      <c r="I76" s="5">
        <v>-1.1239880701590281E-3</v>
      </c>
      <c r="J76" s="5">
        <v>1.4452416540563317E-2</v>
      </c>
      <c r="K76" s="8">
        <v>95</v>
      </c>
      <c r="L76" s="8">
        <f t="shared" si="11"/>
        <v>93.827160493827165</v>
      </c>
      <c r="N76" s="11">
        <f t="shared" ref="N76:T83" si="13">$D76+$E76*N$5+$F76*N$5^2+$G76*N$5*N$6^2+$H76*N$5^2*N$6^2+$I76*N$6+$J76*N$6^2</f>
        <v>8.9083585871333644E-3</v>
      </c>
      <c r="O76" s="11">
        <f t="shared" si="13"/>
        <v>2.3118095153343565E-2</v>
      </c>
      <c r="P76" s="11">
        <f t="shared" si="13"/>
        <v>1.2807597593486852E-2</v>
      </c>
      <c r="Q76" s="11">
        <f t="shared" si="13"/>
        <v>1.5958629217493699E-2</v>
      </c>
      <c r="R76" s="11">
        <f t="shared" si="13"/>
        <v>2.9124749748600604E-2</v>
      </c>
      <c r="S76" s="11">
        <f t="shared" si="13"/>
        <v>2.9464147497707153E-2</v>
      </c>
      <c r="T76" s="11">
        <f t="shared" si="13"/>
        <v>4.7451321315504988E-2</v>
      </c>
      <c r="U76" s="13">
        <f t="shared" si="12"/>
        <v>95.46983040167342</v>
      </c>
    </row>
    <row r="77" spans="1:21" x14ac:dyDescent="0.2">
      <c r="A77">
        <v>500</v>
      </c>
      <c r="B77" s="2" t="s">
        <v>5</v>
      </c>
      <c r="C77">
        <v>3000</v>
      </c>
      <c r="D77" s="5">
        <v>5.5707305505019612E-3</v>
      </c>
      <c r="E77" s="5">
        <v>5.9154207059940915E-3</v>
      </c>
      <c r="F77" s="5">
        <v>1.1113778124699025E-2</v>
      </c>
      <c r="G77" s="5">
        <v>5.1143682582262488E-3</v>
      </c>
      <c r="H77" s="5">
        <v>5.1404252902817991E-3</v>
      </c>
      <c r="I77" s="5">
        <v>-1.0540925527204468E-3</v>
      </c>
      <c r="J77" s="5">
        <v>1.342186982593024E-2</v>
      </c>
      <c r="K77" s="8">
        <v>95</v>
      </c>
      <c r="L77" s="8">
        <f t="shared" si="11"/>
        <v>93.827160493827165</v>
      </c>
      <c r="N77" s="11">
        <f t="shared" si="13"/>
        <v>8.4195323760596491E-3</v>
      </c>
      <c r="O77" s="11">
        <f t="shared" si="13"/>
        <v>2.1711842778203143E-2</v>
      </c>
      <c r="P77" s="11">
        <f t="shared" si="13"/>
        <v>1.2122372313844516E-2</v>
      </c>
      <c r="Q77" s="11">
        <f t="shared" si="13"/>
        <v>1.5095879227716994E-2</v>
      </c>
      <c r="R77" s="11">
        <f t="shared" si="13"/>
        <v>2.7516953159567134E-2</v>
      </c>
      <c r="S77" s="11">
        <f t="shared" si="13"/>
        <v>2.7992048948444433E-2</v>
      </c>
      <c r="T77" s="11">
        <f t="shared" si="13"/>
        <v>4.5222500202912921E-2</v>
      </c>
      <c r="U77" s="13">
        <f t="shared" si="12"/>
        <v>95.673409231610137</v>
      </c>
    </row>
    <row r="78" spans="1:21" x14ac:dyDescent="0.2">
      <c r="A78">
        <v>560</v>
      </c>
      <c r="B78" s="2" t="s">
        <v>5</v>
      </c>
      <c r="C78">
        <v>3000</v>
      </c>
      <c r="D78" s="5">
        <v>5.4256695411933897E-3</v>
      </c>
      <c r="E78" s="5">
        <v>5.8394260523388138E-3</v>
      </c>
      <c r="F78" s="5">
        <v>1.1092072278942466E-2</v>
      </c>
      <c r="G78" s="5">
        <v>5.0709517788609729E-3</v>
      </c>
      <c r="H78" s="5">
        <v>5.1852739870873405E-3</v>
      </c>
      <c r="I78" s="5">
        <v>-1.0091737624614773E-3</v>
      </c>
      <c r="J78" s="5">
        <v>1.245794977064125E-2</v>
      </c>
      <c r="K78" s="8">
        <v>95</v>
      </c>
      <c r="L78" s="8">
        <f t="shared" si="11"/>
        <v>93.827160493827165</v>
      </c>
      <c r="N78" s="11">
        <f t="shared" si="13"/>
        <v>8.2045975898184676E-3</v>
      </c>
      <c r="O78" s="11">
        <f t="shared" si="13"/>
        <v>2.0619374148799972E-2</v>
      </c>
      <c r="P78" s="11">
        <f t="shared" si="13"/>
        <v>1.1884216206285768E-2</v>
      </c>
      <c r="Q78" s="11">
        <f t="shared" si="13"/>
        <v>1.4686249795078569E-2</v>
      </c>
      <c r="R78" s="11">
        <f t="shared" si="13"/>
        <v>2.6398971031480506E-2</v>
      </c>
      <c r="S78" s="11">
        <f t="shared" si="13"/>
        <v>2.7531124875391326E-2</v>
      </c>
      <c r="T78" s="11">
        <f t="shared" si="13"/>
        <v>4.4062169646602756E-2</v>
      </c>
      <c r="U78" s="13">
        <f t="shared" si="12"/>
        <v>95.779736980459973</v>
      </c>
    </row>
    <row r="79" spans="1:21" x14ac:dyDescent="0.2">
      <c r="A79">
        <v>630</v>
      </c>
      <c r="B79" s="2" t="s">
        <v>5</v>
      </c>
      <c r="C79">
        <v>3000</v>
      </c>
      <c r="D79" s="5">
        <v>5.2222001349168743E-3</v>
      </c>
      <c r="E79" s="5">
        <v>5.7338920190594857E-3</v>
      </c>
      <c r="F79" s="5">
        <v>1.1155475443826782E-2</v>
      </c>
      <c r="G79" s="5">
        <v>5.0723999996648188E-3</v>
      </c>
      <c r="H79" s="5">
        <v>5.1447172913783997E-3</v>
      </c>
      <c r="I79" s="5">
        <v>-6.7823419371803835E-4</v>
      </c>
      <c r="J79" s="5">
        <v>1.1236838333180142E-2</v>
      </c>
      <c r="K79" s="8">
        <v>95</v>
      </c>
      <c r="L79" s="8">
        <f t="shared" si="11"/>
        <v>93.827160493827165</v>
      </c>
      <c r="N79" s="11">
        <f t="shared" si="13"/>
        <v>7.9849870042293779E-3</v>
      </c>
      <c r="O79" s="11">
        <f t="shared" si="13"/>
        <v>1.950113932501038E-2</v>
      </c>
      <c r="P79" s="11">
        <f t="shared" si="13"/>
        <v>1.1649657560464873E-2</v>
      </c>
      <c r="Q79" s="11">
        <f t="shared" si="13"/>
        <v>1.4303702322508579E-2</v>
      </c>
      <c r="R79" s="11">
        <f t="shared" si="13"/>
        <v>2.5258998467542426E-2</v>
      </c>
      <c r="S79" s="11">
        <f t="shared" si="13"/>
        <v>2.7135939406999959E-2</v>
      </c>
      <c r="T79" s="11">
        <f t="shared" si="13"/>
        <v>4.2887289028308462E-2</v>
      </c>
      <c r="U79" s="13">
        <f t="shared" si="12"/>
        <v>95.887639107360485</v>
      </c>
    </row>
    <row r="80" spans="1:21" x14ac:dyDescent="0.2">
      <c r="A80">
        <v>710</v>
      </c>
      <c r="B80" s="2" t="s">
        <v>5</v>
      </c>
      <c r="C80">
        <v>3000</v>
      </c>
      <c r="D80" s="5">
        <v>5.2261114131856292E-3</v>
      </c>
      <c r="E80" s="5">
        <v>5.6554449593476282E-3</v>
      </c>
      <c r="F80" s="5">
        <v>1.2328490454362507E-2</v>
      </c>
      <c r="G80" s="5">
        <v>5.0948452872426678E-3</v>
      </c>
      <c r="H80" s="5">
        <v>5.1418573938853181E-3</v>
      </c>
      <c r="I80" s="5">
        <v>-5.7725836121488069E-4</v>
      </c>
      <c r="J80" s="5">
        <v>9.8476975902585251E-3</v>
      </c>
      <c r="K80" s="8">
        <v>95</v>
      </c>
      <c r="L80" s="8">
        <f t="shared" si="11"/>
        <v>93.827160493827165</v>
      </c>
      <c r="N80" s="11">
        <f t="shared" si="13"/>
        <v>7.9813621535656624E-3</v>
      </c>
      <c r="O80" s="11">
        <f t="shared" si="13"/>
        <v>1.8276019944392336E-2</v>
      </c>
      <c r="P80" s="11">
        <f t="shared" si="13"/>
        <v>1.1846678452543297E-2</v>
      </c>
      <c r="Q80" s="11">
        <f t="shared" si="13"/>
        <v>1.4267473471430423E-2</v>
      </c>
      <c r="R80" s="11">
        <f t="shared" si="13"/>
        <v>2.4239282727586377E-2</v>
      </c>
      <c r="S80" s="11">
        <f t="shared" si="13"/>
        <v>2.7942517714134949E-2</v>
      </c>
      <c r="T80" s="11">
        <f t="shared" si="13"/>
        <v>4.2717188737067396E-2</v>
      </c>
      <c r="U80" s="13">
        <f t="shared" si="12"/>
        <v>95.903281426787814</v>
      </c>
    </row>
    <row r="81" spans="1:21" x14ac:dyDescent="0.2">
      <c r="A81">
        <v>800</v>
      </c>
      <c r="B81" s="2" t="s">
        <v>5</v>
      </c>
      <c r="C81">
        <v>3000</v>
      </c>
      <c r="D81" s="5">
        <v>5.216043260861605E-3</v>
      </c>
      <c r="E81" s="5">
        <v>5.5934036536974055E-3</v>
      </c>
      <c r="F81" s="5">
        <v>1.3484899410021895E-2</v>
      </c>
      <c r="G81" s="5">
        <v>5.074020599775176E-3</v>
      </c>
      <c r="H81" s="5">
        <v>5.1623794881863047E-3</v>
      </c>
      <c r="I81" s="5">
        <v>-4.3521546607195271E-4</v>
      </c>
      <c r="J81" s="5">
        <v>8.4385981058038642E-3</v>
      </c>
      <c r="K81" s="8">
        <v>95</v>
      </c>
      <c r="L81" s="8">
        <f t="shared" si="11"/>
        <v>93.827160493827165</v>
      </c>
      <c r="N81" s="11">
        <f t="shared" si="13"/>
        <v>7.9752560192542944E-3</v>
      </c>
      <c r="O81" s="11">
        <f t="shared" si="13"/>
        <v>1.7051736895099673E-2</v>
      </c>
      <c r="P81" s="11">
        <f t="shared" si="13"/>
        <v>1.2041803778556419E-2</v>
      </c>
      <c r="Q81" s="11">
        <f t="shared" si="13"/>
        <v>1.4232913026614311E-2</v>
      </c>
      <c r="R81" s="11">
        <f t="shared" si="13"/>
        <v>2.3214957751881857E-2</v>
      </c>
      <c r="S81" s="11">
        <f t="shared" si="13"/>
        <v>2.8745488139986265E-2</v>
      </c>
      <c r="T81" s="11">
        <f t="shared" si="13"/>
        <v>4.2534129052274293E-2</v>
      </c>
      <c r="U81" s="13">
        <f t="shared" si="12"/>
        <v>95.920121186733681</v>
      </c>
    </row>
    <row r="82" spans="1:21" x14ac:dyDescent="0.2">
      <c r="A82">
        <v>900</v>
      </c>
      <c r="B82" s="2" t="s">
        <v>5</v>
      </c>
      <c r="C82">
        <v>3000</v>
      </c>
      <c r="D82" s="5">
        <v>5.0540209170403718E-3</v>
      </c>
      <c r="E82" s="5">
        <v>5.3073530376140871E-3</v>
      </c>
      <c r="F82" s="5">
        <v>1.2116376906213375E-2</v>
      </c>
      <c r="G82" s="5">
        <v>5.0898147585264454E-3</v>
      </c>
      <c r="H82" s="5">
        <v>5.136017650021414E-3</v>
      </c>
      <c r="I82" s="5">
        <v>-6.533500693776137E-4</v>
      </c>
      <c r="J82" s="5">
        <v>9.4441335180278918E-3</v>
      </c>
      <c r="K82" s="8">
        <v>95</v>
      </c>
      <c r="L82" s="8">
        <f t="shared" si="11"/>
        <v>93.827160493827165</v>
      </c>
      <c r="N82" s="11">
        <f t="shared" si="13"/>
        <v>7.664644485161941E-3</v>
      </c>
      <c r="O82" s="11">
        <f t="shared" si="13"/>
        <v>1.7522370974490456E-2</v>
      </c>
      <c r="P82" s="11">
        <f t="shared" si="13"/>
        <v>1.1403019476918633E-2</v>
      </c>
      <c r="Q82" s="11">
        <f t="shared" si="13"/>
        <v>1.3728377955161068E-2</v>
      </c>
      <c r="R82" s="11">
        <f t="shared" si="13"/>
        <v>2.3356486902819613E-2</v>
      </c>
      <c r="S82" s="11">
        <f t="shared" si="13"/>
        <v>2.7068567307822967E-2</v>
      </c>
      <c r="T82" s="11">
        <f t="shared" si="13"/>
        <v>4.1494366718065973E-2</v>
      </c>
      <c r="U82" s="13">
        <f t="shared" si="12"/>
        <v>96.015881790237415</v>
      </c>
    </row>
    <row r="83" spans="1:21" x14ac:dyDescent="0.2">
      <c r="A83">
        <v>1000</v>
      </c>
      <c r="B83" s="2" t="s">
        <v>5</v>
      </c>
      <c r="C83">
        <v>3000</v>
      </c>
      <c r="D83" s="5">
        <v>4.8745835805560781E-3</v>
      </c>
      <c r="E83" s="5">
        <v>5.0399492380590804E-3</v>
      </c>
      <c r="F83" s="5">
        <v>1.0724390578701145E-2</v>
      </c>
      <c r="G83" s="5">
        <v>5.0980269535891723E-3</v>
      </c>
      <c r="H83" s="5">
        <v>5.1211206311679641E-3</v>
      </c>
      <c r="I83" s="5">
        <v>-8.139564295954289E-4</v>
      </c>
      <c r="J83" s="5">
        <v>1.0402791856834461E-2</v>
      </c>
      <c r="K83" s="8">
        <v>95</v>
      </c>
      <c r="L83" s="8">
        <f t="shared" si="11"/>
        <v>93.827160493827165</v>
      </c>
      <c r="N83" s="11">
        <f t="shared" si="13"/>
        <v>7.3511917335082966E-3</v>
      </c>
      <c r="O83" s="11">
        <f t="shared" si="13"/>
        <v>1.7988257506323994E-2</v>
      </c>
      <c r="P83" s="11">
        <f t="shared" si="13"/>
        <v>1.0761672080075863E-2</v>
      </c>
      <c r="Q83" s="11">
        <f t="shared" si="13"/>
        <v>1.3226699002318447E-2</v>
      </c>
      <c r="R83" s="11">
        <f t="shared" si="13"/>
        <v>2.3493784906086515E-2</v>
      </c>
      <c r="S83" s="11">
        <f t="shared" si="13"/>
        <v>2.5387430042916485E-2</v>
      </c>
      <c r="T83" s="11">
        <f t="shared" si="13"/>
        <v>4.0446906409312471E-2</v>
      </c>
      <c r="U83" s="13">
        <f t="shared" si="12"/>
        <v>96.112544891992727</v>
      </c>
    </row>
    <row r="84" spans="1:21" x14ac:dyDescent="0.2">
      <c r="D84" s="5"/>
      <c r="E84" s="5"/>
      <c r="F84" s="5"/>
      <c r="G84" s="5"/>
      <c r="H84" s="5"/>
      <c r="I84" s="5"/>
      <c r="J84" s="5"/>
      <c r="K84" s="8"/>
      <c r="L84" s="8"/>
      <c r="N84" s="11"/>
      <c r="O84" s="11"/>
      <c r="P84" s="11"/>
      <c r="Q84" s="11"/>
      <c r="R84" s="11"/>
      <c r="S84" s="11"/>
      <c r="T84" s="11"/>
      <c r="U84" s="13"/>
    </row>
    <row r="85" spans="1:21" x14ac:dyDescent="0.2">
      <c r="A85">
        <v>0.12</v>
      </c>
      <c r="B85" s="2" t="s">
        <v>5</v>
      </c>
      <c r="C85">
        <v>1000</v>
      </c>
      <c r="D85" s="5">
        <f t="shared" ref="D85:D122" si="14">-1/9*T85+28/45*R85-8/45*O85+4/9*S85-22/9*Q85-8/45*P85+128/45*N85</f>
        <v>0.45751889727406414</v>
      </c>
      <c r="E85" s="5">
        <f t="shared" ref="E85:E122" si="15">2/3*T85-6/5*R85+8/15*O85-8/3*S85+8/3*Q85+128/15*P85-128/15*N85</f>
        <v>0.16447244983749831</v>
      </c>
      <c r="F85" s="5">
        <f t="shared" ref="F85:F122" si="16">-8/9*T85+56/45*R85-16/45*O85+32/9*S85-32/9*Q85-256/45*P85+256/45*N85</f>
        <v>0.10792818713839569</v>
      </c>
      <c r="G85" s="5">
        <f t="shared" ref="G85:G122" si="17">-8/3*T85+56/5*R85-128/15*O85+8/3*S85-8/3*Q85-128/15*P85+128/15*N85</f>
        <v>4.2142830560862876E-3</v>
      </c>
      <c r="H85" s="5">
        <f t="shared" ref="H85:H122" si="18">32/9*T85-416/45*R85+256/45*O85-32/9*S85+32/9*Q85+256/45*P85-256/45*N85</f>
        <v>5.5220806627911401E-3</v>
      </c>
      <c r="I85" s="5">
        <f t="shared" ref="I85:I122" si="19">-2*R85+10*Q85-8*P85</f>
        <v>-0.41309331481125877</v>
      </c>
      <c r="J85" s="5">
        <f t="shared" ref="J85:J122" si="20">4/9*T85-28/45*R85+128/45*O85-4/9*S85-68/9*Q85+368/45*P85-128/45*N85</f>
        <v>0.77851563076980423</v>
      </c>
      <c r="K85" s="8">
        <v>50.6</v>
      </c>
      <c r="L85" s="8">
        <f>100/(1+(1+0.15)*(100/K85-1))</f>
        <v>47.109207708779444</v>
      </c>
      <c r="N85" s="10">
        <f>N7*(100-$K85)/$K85*$K7/(100-$K7)</f>
        <v>0.45085383845022664</v>
      </c>
      <c r="O85" s="10">
        <f t="shared" ref="O85:T85" si="21">O7*(100-$K85)/$K85*$K7/(100-$K7)</f>
        <v>0.87220353819357943</v>
      </c>
      <c r="P85" s="10">
        <f t="shared" si="21"/>
        <v>0.51233904605356861</v>
      </c>
      <c r="Q85" s="10">
        <f t="shared" si="21"/>
        <v>0.55569133468766863</v>
      </c>
      <c r="R85" s="10">
        <f t="shared" si="21"/>
        <v>0.93564714662969795</v>
      </c>
      <c r="S85" s="10">
        <f t="shared" si="21"/>
        <v>0.72043587546649812</v>
      </c>
      <c r="T85" s="10">
        <f t="shared" si="21"/>
        <v>1.1050782139273794</v>
      </c>
      <c r="U85" s="13">
        <f t="shared" si="12"/>
        <v>47.504173164869293</v>
      </c>
    </row>
    <row r="86" spans="1:21" x14ac:dyDescent="0.2">
      <c r="A86">
        <v>0.18</v>
      </c>
      <c r="B86" s="2" t="s">
        <v>5</v>
      </c>
      <c r="C86">
        <v>1000</v>
      </c>
      <c r="D86" s="5">
        <f t="shared" si="14"/>
        <v>0.35166833526044994</v>
      </c>
      <c r="E86" s="5">
        <f t="shared" si="15"/>
        <v>0.1324395724215508</v>
      </c>
      <c r="F86" s="5">
        <f t="shared" si="16"/>
        <v>8.7062539868248745E-2</v>
      </c>
      <c r="G86" s="5">
        <f t="shared" si="17"/>
        <v>2.9266076362617355E-3</v>
      </c>
      <c r="H86" s="5">
        <f t="shared" si="18"/>
        <v>4.143919496036208E-3</v>
      </c>
      <c r="I86" s="5">
        <f t="shared" si="19"/>
        <v>-0.16796852085524705</v>
      </c>
      <c r="J86" s="5">
        <f t="shared" si="20"/>
        <v>0.44498632108137492</v>
      </c>
      <c r="K86" s="8">
        <v>56.6</v>
      </c>
      <c r="L86" s="8">
        <f t="shared" ref="L86:L107" si="22">100/(1+(1+0.15)*(100/K86-1))</f>
        <v>53.140550183081402</v>
      </c>
      <c r="N86" s="10">
        <f t="shared" ref="N86:T86" si="23">N8*(100-$K86)/$K86*$K8/(100-$K8)</f>
        <v>0.3761010673912254</v>
      </c>
      <c r="O86" s="10">
        <f t="shared" si="23"/>
        <v>0.66822808421129898</v>
      </c>
      <c r="P86" s="10">
        <f t="shared" si="23"/>
        <v>0.42562947652282046</v>
      </c>
      <c r="Q86" s="10">
        <f t="shared" si="23"/>
        <v>0.46754089720404279</v>
      </c>
      <c r="R86" s="10">
        <f t="shared" si="23"/>
        <v>0.71917084035655565</v>
      </c>
      <c r="S86" s="10">
        <f t="shared" si="23"/>
        <v>0.60020039917604406</v>
      </c>
      <c r="T86" s="10">
        <f t="shared" si="23"/>
        <v>0.85525877490867552</v>
      </c>
      <c r="U86" s="13">
        <f t="shared" si="12"/>
        <v>53.900836558459325</v>
      </c>
    </row>
    <row r="87" spans="1:21" x14ac:dyDescent="0.2">
      <c r="A87">
        <v>0.25</v>
      </c>
      <c r="B87" s="2" t="s">
        <v>5</v>
      </c>
      <c r="C87">
        <v>1000</v>
      </c>
      <c r="D87" s="5">
        <f t="shared" si="14"/>
        <v>0.26523319015897862</v>
      </c>
      <c r="E87" s="5">
        <f t="shared" si="15"/>
        <v>0.11359691913370229</v>
      </c>
      <c r="F87" s="5">
        <f t="shared" si="16"/>
        <v>8.2098373405908198E-2</v>
      </c>
      <c r="G87" s="5">
        <f t="shared" si="17"/>
        <v>8.0785044824063235E-3</v>
      </c>
      <c r="H87" s="5">
        <f t="shared" si="18"/>
        <v>9.1974931396650028E-3</v>
      </c>
      <c r="I87" s="5">
        <f t="shared" si="19"/>
        <v>-0.13584833117299189</v>
      </c>
      <c r="J87" s="5">
        <f t="shared" si="20"/>
        <v>0.33801810366225937</v>
      </c>
      <c r="K87" s="8">
        <v>61.6</v>
      </c>
      <c r="L87" s="8">
        <f t="shared" si="22"/>
        <v>58.245083207261729</v>
      </c>
      <c r="N87" s="10">
        <f t="shared" ref="N87:T87" si="24">N9*(100-$K87)/$K87*$K9/(100-$K9)</f>
        <v>0.28608977130603114</v>
      </c>
      <c r="O87" s="10">
        <f t="shared" si="24"/>
        <v>0.50352781021137183</v>
      </c>
      <c r="P87" s="10">
        <f t="shared" si="24"/>
        <v>0.33011645585833255</v>
      </c>
      <c r="Q87" s="10">
        <f t="shared" si="24"/>
        <v>0.36072125978790565</v>
      </c>
      <c r="R87" s="10">
        <f t="shared" si="24"/>
        <v>0.55106464109269404</v>
      </c>
      <c r="S87" s="10">
        <f t="shared" si="24"/>
        <v>0.48182784243317595</v>
      </c>
      <c r="T87" s="10">
        <f t="shared" si="24"/>
        <v>0.68037425280992847</v>
      </c>
      <c r="U87" s="13">
        <f t="shared" si="12"/>
        <v>59.510552386041141</v>
      </c>
    </row>
    <row r="88" spans="1:21" x14ac:dyDescent="0.2">
      <c r="A88">
        <v>0.37</v>
      </c>
      <c r="B88" s="2" t="s">
        <v>5</v>
      </c>
      <c r="C88">
        <v>1000</v>
      </c>
      <c r="D88" s="5">
        <f t="shared" si="14"/>
        <v>0.17498743454322346</v>
      </c>
      <c r="E88" s="5">
        <f t="shared" si="15"/>
        <v>7.9766236047347894E-2</v>
      </c>
      <c r="F88" s="5">
        <f t="shared" si="16"/>
        <v>5.3752206740458552E-2</v>
      </c>
      <c r="G88" s="5">
        <f t="shared" si="17"/>
        <v>5.1869610699348812E-3</v>
      </c>
      <c r="H88" s="5">
        <f t="shared" si="18"/>
        <v>5.8219330483015863E-3</v>
      </c>
      <c r="I88" s="5">
        <f t="shared" si="19"/>
        <v>-5.4643318346904612E-2</v>
      </c>
      <c r="J88" s="5">
        <f t="shared" si="20"/>
        <v>0.26084434471491891</v>
      </c>
      <c r="K88" s="8">
        <v>67.599999999999994</v>
      </c>
      <c r="L88" s="8">
        <f t="shared" si="22"/>
        <v>64.466908258630539</v>
      </c>
      <c r="N88" s="10">
        <f t="shared" ref="N88:T88" si="25">N10*(100-$K88)/$K88*$K10/(100-$K10)</f>
        <v>0.20103423662698305</v>
      </c>
      <c r="O88" s="10">
        <f t="shared" si="25"/>
        <v>0.40615014392735632</v>
      </c>
      <c r="P88" s="10">
        <f t="shared" si="25"/>
        <v>0.23120360644728347</v>
      </c>
      <c r="Q88" s="10">
        <f t="shared" si="25"/>
        <v>0.26721027220655025</v>
      </c>
      <c r="R88" s="10">
        <f t="shared" si="25"/>
        <v>0.43855859441706951</v>
      </c>
      <c r="S88" s="10">
        <f t="shared" si="25"/>
        <v>0.34914752786586634</v>
      </c>
      <c r="T88" s="10">
        <f t="shared" si="25"/>
        <v>0.52571579781728084</v>
      </c>
      <c r="U88" s="13">
        <f t="shared" si="12"/>
        <v>65.543006202768552</v>
      </c>
    </row>
    <row r="89" spans="1:21" x14ac:dyDescent="0.2">
      <c r="A89">
        <v>0.55000000000000004</v>
      </c>
      <c r="B89" s="2" t="s">
        <v>5</v>
      </c>
      <c r="C89">
        <v>1000</v>
      </c>
      <c r="D89" s="5">
        <f t="shared" si="14"/>
        <v>0.13812217596449955</v>
      </c>
      <c r="E89" s="5">
        <f t="shared" si="15"/>
        <v>5.8639009648083107E-2</v>
      </c>
      <c r="F89" s="5">
        <f t="shared" si="16"/>
        <v>3.9416045371080899E-2</v>
      </c>
      <c r="G89" s="5">
        <f t="shared" si="17"/>
        <v>1.1815835770701E-5</v>
      </c>
      <c r="H89" s="5">
        <f t="shared" si="18"/>
        <v>5.1523046602808265E-4</v>
      </c>
      <c r="I89" s="5">
        <f t="shared" si="19"/>
        <v>-3.2778989704854711E-2</v>
      </c>
      <c r="J89" s="5">
        <f t="shared" si="20"/>
        <v>0.19991728159218519</v>
      </c>
      <c r="K89" s="8">
        <v>73.099999999999994</v>
      </c>
      <c r="L89" s="8">
        <f t="shared" si="22"/>
        <v>70.264814725813423</v>
      </c>
      <c r="N89" s="10">
        <f t="shared" ref="N89:T89" si="26">N11*(100-$K89)/$K89*$K11/(100-$K11)</f>
        <v>0.15954771112695265</v>
      </c>
      <c r="O89" s="10">
        <f t="shared" si="26"/>
        <v>0.32241887896261306</v>
      </c>
      <c r="P89" s="10">
        <f t="shared" si="26"/>
        <v>0.18160419452550872</v>
      </c>
      <c r="Q89" s="10">
        <f t="shared" si="26"/>
        <v>0.21091919656052838</v>
      </c>
      <c r="R89" s="10">
        <f t="shared" si="26"/>
        <v>0.34456869955303432</v>
      </c>
      <c r="S89" s="10">
        <f t="shared" si="26"/>
        <v>0.26989881810473199</v>
      </c>
      <c r="T89" s="10">
        <f t="shared" si="26"/>
        <v>0.40384256917279254</v>
      </c>
      <c r="U89" s="13">
        <f t="shared" si="12"/>
        <v>71.233058603518856</v>
      </c>
    </row>
    <row r="90" spans="1:21" x14ac:dyDescent="0.2">
      <c r="A90">
        <v>0.75</v>
      </c>
      <c r="B90" s="2" t="s">
        <v>5</v>
      </c>
      <c r="C90">
        <v>1000</v>
      </c>
      <c r="D90" s="5">
        <f t="shared" si="14"/>
        <v>0.10627941291816012</v>
      </c>
      <c r="E90" s="5">
        <f t="shared" si="15"/>
        <v>5.1614808874415052E-2</v>
      </c>
      <c r="F90" s="5">
        <f t="shared" si="16"/>
        <v>3.311208719985792E-2</v>
      </c>
      <c r="G90" s="5">
        <f t="shared" si="17"/>
        <v>1.898085493428292E-3</v>
      </c>
      <c r="H90" s="5">
        <f t="shared" si="18"/>
        <v>2.2989888058446706E-3</v>
      </c>
      <c r="I90" s="5">
        <f t="shared" si="19"/>
        <v>-2.5927998230013571E-2</v>
      </c>
      <c r="J90" s="5">
        <f t="shared" si="20"/>
        <v>0.18882090562531795</v>
      </c>
      <c r="K90" s="8">
        <v>75.900000000000006</v>
      </c>
      <c r="L90" s="8">
        <f t="shared" si="22"/>
        <v>73.251942286348523</v>
      </c>
      <c r="N90" s="10">
        <f t="shared" ref="N90:T90" si="27">N12*(100-$K90)/$K90*$K12/(100-$K12)</f>
        <v>0.12661056564169162</v>
      </c>
      <c r="O90" s="10">
        <f t="shared" si="27"/>
        <v>0.28476373615578182</v>
      </c>
      <c r="P90" s="10">
        <f t="shared" si="27"/>
        <v>0.14577938307117205</v>
      </c>
      <c r="Q90" s="10">
        <f t="shared" si="27"/>
        <v>0.17498701393369864</v>
      </c>
      <c r="R90" s="10">
        <f t="shared" si="27"/>
        <v>0.30478153649881179</v>
      </c>
      <c r="S90" s="10">
        <f t="shared" si="27"/>
        <v>0.22629680485857392</v>
      </c>
      <c r="T90" s="10">
        <f t="shared" si="27"/>
        <v>0.35809629068701004</v>
      </c>
      <c r="U90" s="13">
        <f t="shared" si="12"/>
        <v>73.632481500567053</v>
      </c>
    </row>
    <row r="91" spans="1:21" x14ac:dyDescent="0.2">
      <c r="A91">
        <v>1.1000000000000001</v>
      </c>
      <c r="B91" s="2" t="s">
        <v>5</v>
      </c>
      <c r="C91">
        <v>1000</v>
      </c>
      <c r="D91" s="5">
        <f t="shared" si="14"/>
        <v>8.4886358433427345E-2</v>
      </c>
      <c r="E91" s="5">
        <f t="shared" si="15"/>
        <v>4.6932020479265923E-2</v>
      </c>
      <c r="F91" s="5">
        <f t="shared" si="16"/>
        <v>3.3427679527924359E-2</v>
      </c>
      <c r="G91" s="5">
        <f t="shared" si="17"/>
        <v>1.0699243903885547E-3</v>
      </c>
      <c r="H91" s="5">
        <f t="shared" si="18"/>
        <v>1.6167820021919521E-3</v>
      </c>
      <c r="I91" s="5">
        <f t="shared" si="19"/>
        <v>-1.9869085283704568E-2</v>
      </c>
      <c r="J91" s="5">
        <f t="shared" si="20"/>
        <v>0.17274276086632151</v>
      </c>
      <c r="K91" s="8">
        <v>78.099999999999994</v>
      </c>
      <c r="L91" s="8">
        <f t="shared" si="22"/>
        <v>75.616013942005125</v>
      </c>
      <c r="N91" s="10">
        <f t="shared" ref="N91:T91" si="28">N13*(100-$K91)/$K91*$K13/(100-$K13)</f>
        <v>0.10456077788025392</v>
      </c>
      <c r="O91" s="10">
        <f t="shared" si="28"/>
        <v>0.25195079907909035</v>
      </c>
      <c r="P91" s="10">
        <f t="shared" si="28"/>
        <v>0.12259713714424424</v>
      </c>
      <c r="Q91" s="10">
        <f t="shared" si="28"/>
        <v>0.15019522555370507</v>
      </c>
      <c r="R91" s="10">
        <f t="shared" si="28"/>
        <v>0.27052212183340074</v>
      </c>
      <c r="S91" s="10">
        <f t="shared" si="28"/>
        <v>0.19916888261349083</v>
      </c>
      <c r="T91" s="10">
        <f t="shared" si="28"/>
        <v>0.32080644041581502</v>
      </c>
      <c r="U91" s="13">
        <f t="shared" si="12"/>
        <v>75.711320705339759</v>
      </c>
    </row>
    <row r="92" spans="1:21" x14ac:dyDescent="0.2">
      <c r="A92">
        <v>1.5</v>
      </c>
      <c r="B92" s="2" t="s">
        <v>5</v>
      </c>
      <c r="C92">
        <v>1000</v>
      </c>
      <c r="D92" s="5">
        <f t="shared" si="14"/>
        <v>7.2602609227472525E-2</v>
      </c>
      <c r="E92" s="5">
        <f t="shared" si="15"/>
        <v>4.2357447583584507E-2</v>
      </c>
      <c r="F92" s="5">
        <f t="shared" si="16"/>
        <v>2.7103025171213435E-2</v>
      </c>
      <c r="G92" s="5">
        <f t="shared" si="17"/>
        <v>1.4075663667146854E-3</v>
      </c>
      <c r="H92" s="5">
        <f t="shared" si="18"/>
        <v>1.9967589286156162E-3</v>
      </c>
      <c r="I92" s="5">
        <f t="shared" si="19"/>
        <v>-2.2878039562123864E-2</v>
      </c>
      <c r="J92" s="5">
        <f t="shared" si="20"/>
        <v>0.16850219792365156</v>
      </c>
      <c r="K92" s="8">
        <v>79.8</v>
      </c>
      <c r="L92" s="8">
        <f t="shared" si="22"/>
        <v>77.453168979908767</v>
      </c>
      <c r="N92" s="10">
        <f t="shared" ref="N92:T92" si="29">N14*(100-$K92)/$K92*$K14/(100-$K14)</f>
        <v>8.9727580740311591E-2</v>
      </c>
      <c r="O92" s="10">
        <f t="shared" si="29"/>
        <v>0.23098675758281451</v>
      </c>
      <c r="P92" s="10">
        <f t="shared" si="29"/>
        <v>0.10544415259898487</v>
      </c>
      <c r="Q92" s="10">
        <f t="shared" si="29"/>
        <v>0.13154436224079696</v>
      </c>
      <c r="R92" s="10">
        <f t="shared" si="29"/>
        <v>0.24738422058910731</v>
      </c>
      <c r="S92" s="10">
        <f t="shared" si="29"/>
        <v>0.17360069300595407</v>
      </c>
      <c r="T92" s="10">
        <f t="shared" si="29"/>
        <v>0.29109156563912869</v>
      </c>
      <c r="U92" s="13">
        <f t="shared" si="12"/>
        <v>77.453840348261465</v>
      </c>
    </row>
    <row r="93" spans="1:21" x14ac:dyDescent="0.2">
      <c r="A93">
        <v>2.2000000000000002</v>
      </c>
      <c r="B93" s="2" t="s">
        <v>5</v>
      </c>
      <c r="C93">
        <v>1000</v>
      </c>
      <c r="D93" s="5">
        <f t="shared" si="14"/>
        <v>4.4175898935560565E-2</v>
      </c>
      <c r="E93" s="5">
        <f t="shared" si="15"/>
        <v>3.7449398069408169E-2</v>
      </c>
      <c r="F93" s="5">
        <f t="shared" si="16"/>
        <v>2.5306996666747406E-2</v>
      </c>
      <c r="G93" s="5">
        <f t="shared" si="17"/>
        <v>1.1799570050260222E-2</v>
      </c>
      <c r="H93" s="5">
        <f t="shared" si="18"/>
        <v>1.0091030350898367E-2</v>
      </c>
      <c r="I93" s="5">
        <f t="shared" si="19"/>
        <v>1.9341421448185181E-2</v>
      </c>
      <c r="J93" s="5">
        <f t="shared" si="20"/>
        <v>0.10915077192544995</v>
      </c>
      <c r="K93" s="8">
        <v>81.8</v>
      </c>
      <c r="L93" s="8">
        <f t="shared" si="22"/>
        <v>79.626204614036794</v>
      </c>
      <c r="N93" s="10">
        <f t="shared" ref="N93:T93" si="30">N15*(100-$K93)/$K93*$K15/(100-$K15)</f>
        <v>6.7001000721314832E-2</v>
      </c>
      <c r="O93" s="10">
        <f t="shared" si="30"/>
        <v>0.18719271102771579</v>
      </c>
      <c r="P93" s="10">
        <f t="shared" si="30"/>
        <v>8.1411034657641934E-2</v>
      </c>
      <c r="Q93" s="10">
        <f t="shared" si="30"/>
        <v>0.10829138649562037</v>
      </c>
      <c r="R93" s="10">
        <f t="shared" si="30"/>
        <v>0.20614208312344146</v>
      </c>
      <c r="S93" s="10">
        <f t="shared" si="30"/>
        <v>0.14936334747746099</v>
      </c>
      <c r="T93" s="10">
        <f t="shared" si="30"/>
        <v>0.25731508744650994</v>
      </c>
      <c r="U93" s="13">
        <f t="shared" si="12"/>
        <v>79.534558201389842</v>
      </c>
    </row>
    <row r="94" spans="1:21" x14ac:dyDescent="0.2">
      <c r="A94">
        <v>3</v>
      </c>
      <c r="B94" s="2" t="s">
        <v>5</v>
      </c>
      <c r="C94">
        <v>1000</v>
      </c>
      <c r="D94" s="5">
        <f t="shared" si="14"/>
        <v>4.5920151381960483E-2</v>
      </c>
      <c r="E94" s="5">
        <f t="shared" si="15"/>
        <v>3.1150699235193979E-2</v>
      </c>
      <c r="F94" s="5">
        <f t="shared" si="16"/>
        <v>1.8863737196941288E-2</v>
      </c>
      <c r="G94" s="5">
        <f t="shared" si="17"/>
        <v>5.2211327238831373E-3</v>
      </c>
      <c r="H94" s="5">
        <f t="shared" si="18"/>
        <v>5.444470112137445E-3</v>
      </c>
      <c r="I94" s="5">
        <f t="shared" si="19"/>
        <v>-9.8862994985572383E-3</v>
      </c>
      <c r="J94" s="5">
        <f t="shared" si="20"/>
        <v>0.13082550901901416</v>
      </c>
      <c r="K94" s="8">
        <v>83.3</v>
      </c>
      <c r="L94" s="8">
        <f t="shared" si="22"/>
        <v>81.264328569338076</v>
      </c>
      <c r="N94" s="10">
        <f t="shared" ref="N94:T94" si="31">N16*(100-$K94)/$K94*$K16/(100-$K16)</f>
        <v>6.06946768648031E-2</v>
      </c>
      <c r="O94" s="10">
        <f t="shared" si="31"/>
        <v>0.17747158184900425</v>
      </c>
      <c r="P94" s="10">
        <f t="shared" si="31"/>
        <v>7.2164684980965357E-2</v>
      </c>
      <c r="Q94" s="10">
        <f t="shared" si="31"/>
        <v>9.4967583776761719E-2</v>
      </c>
      <c r="R94" s="10">
        <f t="shared" si="31"/>
        <v>0.19112232870922577</v>
      </c>
      <c r="S94" s="10">
        <f t="shared" si="31"/>
        <v>0.12636421602857578</v>
      </c>
      <c r="T94" s="10">
        <f t="shared" si="31"/>
        <v>0.22753940017057328</v>
      </c>
      <c r="U94" s="13">
        <f t="shared" si="12"/>
        <v>81.463780295854008</v>
      </c>
    </row>
    <row r="95" spans="1:21" x14ac:dyDescent="0.2">
      <c r="A95">
        <v>4</v>
      </c>
      <c r="B95" s="2" t="s">
        <v>5</v>
      </c>
      <c r="C95">
        <v>1000</v>
      </c>
      <c r="D95" s="5">
        <f t="shared" si="14"/>
        <v>4.1001582620978361E-2</v>
      </c>
      <c r="E95" s="5">
        <f t="shared" si="15"/>
        <v>3.2368999713489555E-2</v>
      </c>
      <c r="F95" s="5">
        <f t="shared" si="16"/>
        <v>2.2560530232810905E-2</v>
      </c>
      <c r="G95" s="5">
        <f t="shared" si="17"/>
        <v>4.8978606786824752E-3</v>
      </c>
      <c r="H95" s="5">
        <f t="shared" si="18"/>
        <v>5.5190425472004256E-3</v>
      </c>
      <c r="I95" s="5">
        <f t="shared" si="19"/>
        <v>-1.5253155613612512E-2</v>
      </c>
      <c r="J95" s="5">
        <f t="shared" si="20"/>
        <v>0.11558142016924339</v>
      </c>
      <c r="K95" s="8">
        <v>84.6</v>
      </c>
      <c r="L95" s="8">
        <f t="shared" si="22"/>
        <v>82.689864138402882</v>
      </c>
      <c r="N95" s="10">
        <f t="shared" ref="N95:T95" si="32">N17*(100-$K95)/$K95*$K17/(100-$K17)</f>
        <v>5.4012503379130439E-2</v>
      </c>
      <c r="O95" s="10">
        <f t="shared" si="32"/>
        <v>0.15240153557340314</v>
      </c>
      <c r="P95" s="10">
        <f t="shared" si="32"/>
        <v>6.6476058079109265E-2</v>
      </c>
      <c r="Q95" s="10">
        <f t="shared" si="32"/>
        <v>8.5052165015465822E-2</v>
      </c>
      <c r="R95" s="10">
        <f t="shared" si="32"/>
        <v>0.16698317056769826</v>
      </c>
      <c r="S95" s="10">
        <f t="shared" si="32"/>
        <v>0.11980411560925409</v>
      </c>
      <c r="T95" s="10">
        <f t="shared" si="32"/>
        <v>0.20667628034879268</v>
      </c>
      <c r="U95" s="13">
        <f t="shared" si="12"/>
        <v>82.872267921844582</v>
      </c>
    </row>
    <row r="96" spans="1:21" x14ac:dyDescent="0.2">
      <c r="A96">
        <v>5.5</v>
      </c>
      <c r="B96" s="2" t="s">
        <v>5</v>
      </c>
      <c r="C96">
        <v>1000</v>
      </c>
      <c r="D96" s="5">
        <f t="shared" si="14"/>
        <v>3.389915297738412E-2</v>
      </c>
      <c r="E96" s="5">
        <f t="shared" si="15"/>
        <v>2.8483524341186617E-2</v>
      </c>
      <c r="F96" s="5">
        <f t="shared" si="16"/>
        <v>2.1223539865224239E-2</v>
      </c>
      <c r="G96" s="5">
        <f t="shared" si="17"/>
        <v>8.4410921665264982E-3</v>
      </c>
      <c r="H96" s="5">
        <f t="shared" si="18"/>
        <v>8.8960234542431182E-3</v>
      </c>
      <c r="I96" s="5">
        <f t="shared" si="19"/>
        <v>-1.0952960438857462E-2</v>
      </c>
      <c r="J96" s="5">
        <f t="shared" si="20"/>
        <v>9.8597777785403129E-2</v>
      </c>
      <c r="K96" s="8">
        <v>86</v>
      </c>
      <c r="L96" s="8">
        <f t="shared" si="22"/>
        <v>84.231145935357489</v>
      </c>
      <c r="N96" s="10">
        <f t="shared" ref="N96:T96" si="33">N18*(100-$K96)/$K96*$K18/(100-$K18)</f>
        <v>4.5937268462850775E-2</v>
      </c>
      <c r="O96" s="10">
        <f t="shared" si="33"/>
        <v>0.13265759715832498</v>
      </c>
      <c r="P96" s="10">
        <f t="shared" si="33"/>
        <v>5.7273705612833375E-2</v>
      </c>
      <c r="Q96" s="10">
        <f t="shared" si="33"/>
        <v>7.4230902327911644E-2</v>
      </c>
      <c r="R96" s="10">
        <f t="shared" si="33"/>
        <v>0.14753616940765343</v>
      </c>
      <c r="S96" s="10">
        <f t="shared" si="33"/>
        <v>0.10711346031590957</v>
      </c>
      <c r="T96" s="10">
        <f t="shared" si="33"/>
        <v>0.18858815015111058</v>
      </c>
      <c r="U96" s="13">
        <f t="shared" si="12"/>
        <v>84.133431741925534</v>
      </c>
    </row>
    <row r="97" spans="1:21" x14ac:dyDescent="0.2">
      <c r="A97">
        <v>7.5</v>
      </c>
      <c r="B97" s="2" t="s">
        <v>5</v>
      </c>
      <c r="C97">
        <v>1000</v>
      </c>
      <c r="D97" s="5">
        <f t="shared" si="14"/>
        <v>2.7358566063659578E-2</v>
      </c>
      <c r="E97" s="5">
        <f t="shared" si="15"/>
        <v>2.5495590141496993E-2</v>
      </c>
      <c r="F97" s="5">
        <f t="shared" si="16"/>
        <v>1.7564360695700026E-2</v>
      </c>
      <c r="G97" s="5">
        <f t="shared" si="17"/>
        <v>7.7808547369948577E-3</v>
      </c>
      <c r="H97" s="5">
        <f t="shared" si="18"/>
        <v>8.2912830569076001E-3</v>
      </c>
      <c r="I97" s="5">
        <f t="shared" si="19"/>
        <v>-1.8544892780218425E-2</v>
      </c>
      <c r="J97" s="5">
        <f t="shared" si="20"/>
        <v>0.10568694730219537</v>
      </c>
      <c r="K97" s="8">
        <v>87.2</v>
      </c>
      <c r="L97" s="8">
        <f t="shared" si="22"/>
        <v>85.557299843014121</v>
      </c>
      <c r="N97" s="10">
        <f t="shared" ref="N97:T97" si="34">N19*(100-$K97)/$K97*$K19/(100-$K19)</f>
        <v>3.6953410833554294E-2</v>
      </c>
      <c r="O97" s="10">
        <f t="shared" si="34"/>
        <v>0.12443570953979742</v>
      </c>
      <c r="P97" s="10">
        <f t="shared" si="34"/>
        <v>4.6839365327960986E-2</v>
      </c>
      <c r="Q97" s="10">
        <f t="shared" si="34"/>
        <v>6.3137553776953792E-2</v>
      </c>
      <c r="R97" s="10">
        <f t="shared" si="34"/>
        <v>0.13760275396303423</v>
      </c>
      <c r="S97" s="10">
        <f t="shared" si="34"/>
        <v>9.1585841784771804E-2</v>
      </c>
      <c r="T97" s="10">
        <f t="shared" si="34"/>
        <v>0.17363270921673563</v>
      </c>
      <c r="U97" s="13">
        <f t="shared" si="12"/>
        <v>85.205532544111236</v>
      </c>
    </row>
    <row r="98" spans="1:21" x14ac:dyDescent="0.2">
      <c r="A98">
        <v>11</v>
      </c>
      <c r="B98" s="2" t="s">
        <v>5</v>
      </c>
      <c r="C98">
        <v>1000</v>
      </c>
      <c r="D98" s="5">
        <f t="shared" si="14"/>
        <v>2.2401966759595632E-2</v>
      </c>
      <c r="E98" s="5">
        <f t="shared" si="15"/>
        <v>2.278439029015461E-2</v>
      </c>
      <c r="F98" s="5">
        <f t="shared" si="16"/>
        <v>1.6671297976975225E-2</v>
      </c>
      <c r="G98" s="5">
        <f t="shared" si="17"/>
        <v>6.4635233548220317E-3</v>
      </c>
      <c r="H98" s="5">
        <f t="shared" si="18"/>
        <v>6.6904757629115685E-3</v>
      </c>
      <c r="I98" s="5">
        <f t="shared" si="19"/>
        <v>-1.0130122016097476E-2</v>
      </c>
      <c r="J98" s="5">
        <f t="shared" si="20"/>
        <v>8.1680023223128131E-2</v>
      </c>
      <c r="K98" s="8">
        <v>88.7</v>
      </c>
      <c r="L98" s="8">
        <f t="shared" si="22"/>
        <v>87.221593982005032</v>
      </c>
      <c r="N98" s="10">
        <f t="shared" ref="N98:T98" si="35">N20*(100-$K98)/$K98*$K20/(100-$K20)</f>
        <v>3.1839618626484351E-2</v>
      </c>
      <c r="O98" s="10">
        <f t="shared" si="35"/>
        <v>0.1027239572366134</v>
      </c>
      <c r="P98" s="10">
        <f t="shared" si="35"/>
        <v>4.0840981134971581E-2</v>
      </c>
      <c r="Q98" s="10">
        <f t="shared" si="35"/>
        <v>5.4543026351184784E-2</v>
      </c>
      <c r="R98" s="10">
        <f t="shared" si="35"/>
        <v>0.11441626822408635</v>
      </c>
      <c r="S98" s="10">
        <f t="shared" si="35"/>
        <v>8.0501099603892193E-2</v>
      </c>
      <c r="T98" s="10">
        <f t="shared" si="35"/>
        <v>0.14656155535148976</v>
      </c>
      <c r="U98" s="13">
        <f t="shared" si="12"/>
        <v>87.217297260018455</v>
      </c>
    </row>
    <row r="99" spans="1:21" x14ac:dyDescent="0.2">
      <c r="A99">
        <v>15</v>
      </c>
      <c r="B99" s="2" t="s">
        <v>5</v>
      </c>
      <c r="C99">
        <v>1000</v>
      </c>
      <c r="D99" s="5">
        <f t="shared" si="14"/>
        <v>1.8301373204512687E-2</v>
      </c>
      <c r="E99" s="5">
        <f t="shared" si="15"/>
        <v>2.0470620740801582E-2</v>
      </c>
      <c r="F99" s="5">
        <f t="shared" si="16"/>
        <v>1.5381405494529404E-2</v>
      </c>
      <c r="G99" s="5">
        <f t="shared" si="17"/>
        <v>6.8314130838970921E-3</v>
      </c>
      <c r="H99" s="5">
        <f t="shared" si="18"/>
        <v>7.06989204392941E-3</v>
      </c>
      <c r="I99" s="5">
        <f t="shared" si="19"/>
        <v>-8.5948354835257978E-3</v>
      </c>
      <c r="J99" s="5">
        <f t="shared" si="20"/>
        <v>7.1688804754152027E-2</v>
      </c>
      <c r="K99" s="8">
        <v>89.7</v>
      </c>
      <c r="L99" s="8">
        <f t="shared" si="22"/>
        <v>88.335220838052095</v>
      </c>
      <c r="N99" s="10">
        <f t="shared" ref="N99:T99" si="36">N21*(100-$K99)/$K99*$K21/(100-$K21)</f>
        <v>2.684656525460672E-2</v>
      </c>
      <c r="O99" s="10">
        <f t="shared" si="36"/>
        <v>8.9624057027467244E-2</v>
      </c>
      <c r="P99" s="10">
        <f t="shared" si="36"/>
        <v>3.5037825096857073E-2</v>
      </c>
      <c r="Q99" s="10">
        <f t="shared" si="36"/>
        <v>4.730261328355366E-2</v>
      </c>
      <c r="R99" s="10">
        <f t="shared" si="36"/>
        <v>0.10065918377210292</v>
      </c>
      <c r="S99" s="10">
        <f t="shared" si="36"/>
        <v>7.1253509168575396E-2</v>
      </c>
      <c r="T99" s="10">
        <f t="shared" si="36"/>
        <v>0.13114867383829631</v>
      </c>
      <c r="U99" s="13">
        <f t="shared" si="12"/>
        <v>88.405708562317187</v>
      </c>
    </row>
    <row r="100" spans="1:21" x14ac:dyDescent="0.2">
      <c r="A100">
        <v>18.5</v>
      </c>
      <c r="B100" s="2" t="s">
        <v>5</v>
      </c>
      <c r="C100">
        <v>1000</v>
      </c>
      <c r="D100" s="5">
        <f t="shared" si="14"/>
        <v>1.6414617136354982E-2</v>
      </c>
      <c r="E100" s="5">
        <f t="shared" si="15"/>
        <v>1.8760882677219065E-2</v>
      </c>
      <c r="F100" s="5">
        <f t="shared" si="16"/>
        <v>1.3667976408703708E-2</v>
      </c>
      <c r="G100" s="5">
        <f t="shared" si="17"/>
        <v>6.1178853671753075E-3</v>
      </c>
      <c r="H100" s="5">
        <f t="shared" si="18"/>
        <v>6.3047923282947005E-3</v>
      </c>
      <c r="I100" s="5">
        <f t="shared" si="19"/>
        <v>-5.8429086790818263E-3</v>
      </c>
      <c r="J100" s="5">
        <f t="shared" si="20"/>
        <v>6.9461391850377696E-2</v>
      </c>
      <c r="K100" s="8">
        <v>90.4</v>
      </c>
      <c r="L100" s="8">
        <f t="shared" si="22"/>
        <v>89.116719242902207</v>
      </c>
      <c r="N100" s="10">
        <f t="shared" ref="N100:T100" si="37">N22*(100-$K100)/$K100*$K22/(100-$K22)</f>
        <v>2.4959916205976412E-2</v>
      </c>
      <c r="O100" s="10">
        <f t="shared" si="37"/>
        <v>8.7501090364811906E-2</v>
      </c>
      <c r="P100" s="10">
        <f t="shared" si="37"/>
        <v>3.2382358695872436E-2</v>
      </c>
      <c r="Q100" s="10">
        <f t="shared" si="37"/>
        <v>4.4814731391609311E-2</v>
      </c>
      <c r="R100" s="10">
        <f t="shared" si="37"/>
        <v>9.7465676514097696E-2</v>
      </c>
      <c r="S100" s="10">
        <f t="shared" si="37"/>
        <v>6.6393039269198775E-2</v>
      </c>
      <c r="T100" s="10">
        <f t="shared" si="37"/>
        <v>0.12488463708904364</v>
      </c>
      <c r="U100" s="13">
        <f t="shared" si="12"/>
        <v>88.898004917889367</v>
      </c>
    </row>
    <row r="101" spans="1:21" x14ac:dyDescent="0.2">
      <c r="A101">
        <v>22</v>
      </c>
      <c r="B101" s="2" t="s">
        <v>5</v>
      </c>
      <c r="C101">
        <v>1000</v>
      </c>
      <c r="D101" s="5">
        <f t="shared" si="14"/>
        <v>1.5851930663778081E-2</v>
      </c>
      <c r="E101" s="5">
        <f t="shared" si="15"/>
        <v>1.8133501599091467E-2</v>
      </c>
      <c r="F101" s="5">
        <f t="shared" si="16"/>
        <v>1.37699716523835E-2</v>
      </c>
      <c r="G101" s="5">
        <f t="shared" si="17"/>
        <v>2.8032238126507458E-3</v>
      </c>
      <c r="H101" s="5">
        <f t="shared" si="18"/>
        <v>3.0852903549541122E-3</v>
      </c>
      <c r="I101" s="5">
        <f t="shared" si="19"/>
        <v>-6.1245324434787973E-3</v>
      </c>
      <c r="J101" s="5">
        <f t="shared" si="20"/>
        <v>6.5953306153342522E-2</v>
      </c>
      <c r="K101" s="8">
        <v>90.9</v>
      </c>
      <c r="L101" s="8">
        <f t="shared" si="22"/>
        <v>89.675923642282868</v>
      </c>
      <c r="N101" s="10">
        <f t="shared" ref="N101:T101" si="38">N23*(100-$K101)/$K101*$K23/(100-$K23)</f>
        <v>2.3892730103060839E-2</v>
      </c>
      <c r="O101" s="10">
        <f t="shared" si="38"/>
        <v>8.1968339602036019E-2</v>
      </c>
      <c r="P101" s="10">
        <f t="shared" si="38"/>
        <v>3.1087931306075397E-2</v>
      </c>
      <c r="Q101" s="10">
        <f t="shared" si="38"/>
        <v>4.2330468316781909E-2</v>
      </c>
      <c r="R101" s="10">
        <f t="shared" si="38"/>
        <v>9.0362882581347365E-2</v>
      </c>
      <c r="S101" s="10">
        <f t="shared" si="38"/>
        <v>6.2653592773750488E-2</v>
      </c>
      <c r="T101" s="10">
        <f t="shared" si="38"/>
        <v>0.11347269179272162</v>
      </c>
      <c r="U101" s="13">
        <f t="shared" si="12"/>
        <v>89.809117670409378</v>
      </c>
    </row>
    <row r="102" spans="1:21" x14ac:dyDescent="0.2">
      <c r="A102">
        <v>30</v>
      </c>
      <c r="B102" s="2" t="s">
        <v>5</v>
      </c>
      <c r="C102">
        <v>1000</v>
      </c>
      <c r="D102" s="5">
        <f t="shared" si="14"/>
        <v>1.1236372112867023E-2</v>
      </c>
      <c r="E102" s="5">
        <f t="shared" si="15"/>
        <v>1.5164034076972588E-2</v>
      </c>
      <c r="F102" s="5">
        <f t="shared" si="16"/>
        <v>9.3432354184861538E-3</v>
      </c>
      <c r="G102" s="5">
        <f t="shared" si="17"/>
        <v>7.1180588061075245E-3</v>
      </c>
      <c r="H102" s="5">
        <f t="shared" si="18"/>
        <v>1.0072503288528392E-2</v>
      </c>
      <c r="I102" s="5">
        <f t="shared" si="19"/>
        <v>3.6603246667710199E-4</v>
      </c>
      <c r="J102" s="5">
        <f t="shared" si="20"/>
        <v>5.2110245895763942E-2</v>
      </c>
      <c r="K102" s="8">
        <v>91.7</v>
      </c>
      <c r="L102" s="8">
        <f t="shared" si="22"/>
        <v>90.572373944392325</v>
      </c>
      <c r="N102" s="10">
        <f t="shared" ref="N102:T102" si="39">N24*(100-$K102)/$K102*$K24/(100-$K24)</f>
        <v>1.9110296715736327E-2</v>
      </c>
      <c r="O102" s="10">
        <f t="shared" si="39"/>
        <v>7.0496657365266516E-2</v>
      </c>
      <c r="P102" s="10">
        <f t="shared" si="39"/>
        <v>2.4882418692703495E-2</v>
      </c>
      <c r="Q102" s="10">
        <f t="shared" si="39"/>
        <v>3.5884064519550861E-2</v>
      </c>
      <c r="R102" s="10">
        <f t="shared" si="39"/>
        <v>7.970763159360178E-2</v>
      </c>
      <c r="S102" s="10">
        <f t="shared" si="39"/>
        <v>5.3251859839264282E-2</v>
      </c>
      <c r="T102" s="10">
        <f t="shared" si="39"/>
        <v>0.10541048206540277</v>
      </c>
      <c r="U102" s="13">
        <f t="shared" si="12"/>
        <v>90.464132213723119</v>
      </c>
    </row>
    <row r="103" spans="1:21" x14ac:dyDescent="0.2">
      <c r="A103">
        <v>37</v>
      </c>
      <c r="B103" s="2" t="s">
        <v>5</v>
      </c>
      <c r="C103">
        <v>1000</v>
      </c>
      <c r="D103" s="5">
        <f t="shared" si="14"/>
        <v>2.3697422957387922E-2</v>
      </c>
      <c r="E103" s="5">
        <f t="shared" si="15"/>
        <v>3.278457477189467E-3</v>
      </c>
      <c r="F103" s="5">
        <f t="shared" si="16"/>
        <v>1.5616410796352925E-2</v>
      </c>
      <c r="G103" s="5">
        <f t="shared" si="17"/>
        <v>9.6999319776133464E-3</v>
      </c>
      <c r="H103" s="5">
        <f t="shared" si="18"/>
        <v>-2.7523950942148767E-3</v>
      </c>
      <c r="I103" s="5">
        <f t="shared" si="19"/>
        <v>-8.6816756652553784E-3</v>
      </c>
      <c r="J103" s="5">
        <f t="shared" si="20"/>
        <v>5.7185568163547529E-2</v>
      </c>
      <c r="K103" s="8">
        <v>92.2</v>
      </c>
      <c r="L103" s="8">
        <f t="shared" si="22"/>
        <v>91.133735297024799</v>
      </c>
      <c r="N103" s="10">
        <f t="shared" ref="N103:T103" si="40">N25*(100-$K103)/$K103*$K25/(100-$K25)</f>
        <v>2.7037551989178669E-2</v>
      </c>
      <c r="O103" s="10">
        <f t="shared" si="40"/>
        <v>7.6249913800764443E-2</v>
      </c>
      <c r="P103" s="10">
        <f t="shared" si="40"/>
        <v>3.0904550189932097E-2</v>
      </c>
      <c r="Q103" s="10">
        <f t="shared" si="40"/>
        <v>4.0236775407143349E-2</v>
      </c>
      <c r="R103" s="10">
        <f t="shared" si="40"/>
        <v>8.1906514108616046E-2</v>
      </c>
      <c r="S103" s="10">
        <f t="shared" si="40"/>
        <v>5.428472966003918E-2</v>
      </c>
      <c r="T103" s="10">
        <f t="shared" si="40"/>
        <v>9.804372061262101E-2</v>
      </c>
      <c r="U103" s="13">
        <f t="shared" si="12"/>
        <v>91.071054934140477</v>
      </c>
    </row>
    <row r="104" spans="1:21" x14ac:dyDescent="0.2">
      <c r="A104">
        <v>45</v>
      </c>
      <c r="B104" s="2" t="s">
        <v>5</v>
      </c>
      <c r="C104">
        <v>1000</v>
      </c>
      <c r="D104" s="5">
        <f t="shared" si="14"/>
        <v>1.1125155445454074E-2</v>
      </c>
      <c r="E104" s="5">
        <f t="shared" si="15"/>
        <v>1.394710034451041E-2</v>
      </c>
      <c r="F104" s="5">
        <f t="shared" si="16"/>
        <v>1.265275799709531E-2</v>
      </c>
      <c r="G104" s="5">
        <f t="shared" si="17"/>
        <v>4.9597735229852946E-3</v>
      </c>
      <c r="H104" s="5">
        <f t="shared" si="18"/>
        <v>5.0658297261583773E-3</v>
      </c>
      <c r="I104" s="5">
        <f t="shared" si="19"/>
        <v>-3.1278431225938708E-3</v>
      </c>
      <c r="J104" s="5">
        <f t="shared" si="20"/>
        <v>4.8279370715353348E-2</v>
      </c>
      <c r="K104" s="8">
        <v>92.7</v>
      </c>
      <c r="L104" s="8">
        <f t="shared" si="22"/>
        <v>91.695929571195421</v>
      </c>
      <c r="N104" s="10">
        <f t="shared" ref="N104:T104" si="41">N26*(100-$K104)/$K104*$K26/(100-$K26)</f>
        <v>1.7735512654125703E-2</v>
      </c>
      <c r="O104" s="10">
        <f t="shared" si="41"/>
        <v>6.2110813237790823E-2</v>
      </c>
      <c r="P104" s="10">
        <f t="shared" si="41"/>
        <v>2.3731541518108742E-2</v>
      </c>
      <c r="Q104" s="10">
        <f t="shared" si="41"/>
        <v>3.2704402282782569E-2</v>
      </c>
      <c r="R104" s="10">
        <f t="shared" si="41"/>
        <v>7.0159766902774812E-2</v>
      </c>
      <c r="S104" s="10">
        <f t="shared" si="41"/>
        <v>5.0737335716887107E-2</v>
      </c>
      <c r="T104" s="10">
        <f t="shared" si="41"/>
        <v>9.2902144628962915E-2</v>
      </c>
      <c r="U104" s="13">
        <f t="shared" si="12"/>
        <v>91.499500199031743</v>
      </c>
    </row>
    <row r="105" spans="1:21" x14ac:dyDescent="0.2">
      <c r="A105">
        <v>55</v>
      </c>
      <c r="B105" s="2" t="s">
        <v>5</v>
      </c>
      <c r="C105">
        <v>1000</v>
      </c>
      <c r="D105" s="5">
        <f t="shared" si="14"/>
        <v>8.4788610784652801E-3</v>
      </c>
      <c r="E105" s="5">
        <f t="shared" si="15"/>
        <v>1.4216344460964675E-2</v>
      </c>
      <c r="F105" s="5">
        <f t="shared" si="16"/>
        <v>1.3386119116074097E-2</v>
      </c>
      <c r="G105" s="5">
        <f t="shared" si="17"/>
        <v>5.2227647064333471E-3</v>
      </c>
      <c r="H105" s="5">
        <f t="shared" si="18"/>
        <v>5.4666287233459121E-3</v>
      </c>
      <c r="I105" s="5">
        <f t="shared" si="19"/>
        <v>1.1221065148588061E-3</v>
      </c>
      <c r="J105" s="5">
        <f t="shared" si="20"/>
        <v>3.5862267361933729E-2</v>
      </c>
      <c r="K105" s="8">
        <v>93.1</v>
      </c>
      <c r="L105" s="8">
        <f t="shared" si="22"/>
        <v>92.146285940515668</v>
      </c>
      <c r="N105" s="10">
        <f t="shared" ref="N105:T105" si="42">N27*(100-$K105)/$K105*$K27/(100-$K27)</f>
        <v>1.5494457694285218E-2</v>
      </c>
      <c r="O105" s="10">
        <f t="shared" si="42"/>
        <v>5.1501308987071059E-2</v>
      </c>
      <c r="P105" s="10">
        <f t="shared" si="42"/>
        <v>2.1704108897679993E-2</v>
      </c>
      <c r="Q105" s="10">
        <f t="shared" si="42"/>
        <v>2.9454693069392232E-2</v>
      </c>
      <c r="R105" s="10">
        <f t="shared" si="42"/>
        <v>5.9895976498811801E-2</v>
      </c>
      <c r="S105" s="10">
        <f t="shared" si="42"/>
        <v>4.828029311086162E-2</v>
      </c>
      <c r="T105" s="10">
        <f t="shared" si="42"/>
        <v>8.375509196207577E-2</v>
      </c>
      <c r="U105" s="13">
        <f t="shared" si="12"/>
        <v>92.271769463113472</v>
      </c>
    </row>
    <row r="106" spans="1:21" x14ac:dyDescent="0.2">
      <c r="A106">
        <v>75</v>
      </c>
      <c r="B106" s="2" t="s">
        <v>5</v>
      </c>
      <c r="C106">
        <v>1000</v>
      </c>
      <c r="D106" s="5">
        <f t="shared" si="14"/>
        <v>8.5821801331127066E-3</v>
      </c>
      <c r="E106" s="5">
        <f t="shared" si="15"/>
        <v>1.3426493124739786E-2</v>
      </c>
      <c r="F106" s="5">
        <f t="shared" si="16"/>
        <v>1.3229178631125951E-2</v>
      </c>
      <c r="G106" s="5">
        <f t="shared" si="17"/>
        <v>7.2340755670977086E-3</v>
      </c>
      <c r="H106" s="5">
        <f t="shared" si="18"/>
        <v>8.160799287682749E-3</v>
      </c>
      <c r="I106" s="5">
        <f t="shared" si="19"/>
        <v>-6.5826041041808503E-3</v>
      </c>
      <c r="J106" s="5">
        <f t="shared" si="20"/>
        <v>3.2548311707256791E-2</v>
      </c>
      <c r="K106" s="8">
        <v>93.7</v>
      </c>
      <c r="L106" s="8">
        <f t="shared" si="22"/>
        <v>92.822824310267961</v>
      </c>
      <c r="N106" s="10">
        <f t="shared" ref="N106:T106" si="43">N28*(100-$K106)/$K106*$K28/(100-$K28)</f>
        <v>1.329915608735479E-2</v>
      </c>
      <c r="O106" s="10">
        <f t="shared" si="43"/>
        <v>4.1049903529073617E-2</v>
      </c>
      <c r="P106" s="10">
        <f t="shared" si="43"/>
        <v>1.9344917159264289E-2</v>
      </c>
      <c r="Q106" s="10">
        <f t="shared" si="43"/>
        <v>2.4862806629355274E-2</v>
      </c>
      <c r="R106" s="10">
        <f t="shared" si="43"/>
        <v>5.0225666561809636E-2</v>
      </c>
      <c r="S106" s="10">
        <f t="shared" si="43"/>
        <v>4.3932346477397376E-2</v>
      </c>
      <c r="T106" s="10">
        <f t="shared" si="43"/>
        <v>7.6598434346834929E-2</v>
      </c>
      <c r="U106" s="13">
        <f t="shared" si="12"/>
        <v>92.885143438527606</v>
      </c>
    </row>
    <row r="107" spans="1:21" x14ac:dyDescent="0.2">
      <c r="A107">
        <v>90</v>
      </c>
      <c r="B107" s="2" t="s">
        <v>5</v>
      </c>
      <c r="C107">
        <v>1000</v>
      </c>
      <c r="D107" s="5">
        <f t="shared" si="14"/>
        <v>7.6945498297832302E-3</v>
      </c>
      <c r="E107" s="5">
        <f t="shared" si="15"/>
        <v>1.3397288320650569E-2</v>
      </c>
      <c r="F107" s="5">
        <f t="shared" si="16"/>
        <v>1.1859537921443411E-2</v>
      </c>
      <c r="G107" s="5">
        <f t="shared" si="17"/>
        <v>6.5746350741695964E-3</v>
      </c>
      <c r="H107" s="5">
        <f t="shared" si="18"/>
        <v>6.586163820190713E-3</v>
      </c>
      <c r="I107" s="5">
        <f t="shared" si="19"/>
        <v>-2.2541570938341138E-3</v>
      </c>
      <c r="J107" s="5">
        <f t="shared" si="20"/>
        <v>2.8537757706061269E-2</v>
      </c>
      <c r="K107" s="8">
        <v>94</v>
      </c>
      <c r="L107" s="8">
        <f t="shared" si="22"/>
        <v>93.161546085232899</v>
      </c>
      <c r="N107" s="10">
        <f t="shared" ref="N107:T107" si="44">N29*(100-$K107)/$K107*$K29/(100-$K29)</f>
        <v>1.3133619488662897E-2</v>
      </c>
      <c r="O107" s="10">
        <f t="shared" si="44"/>
        <v>4.0123987649567573E-2</v>
      </c>
      <c r="P107" s="10">
        <f t="shared" si="44"/>
        <v>1.8886515209397929E-2</v>
      </c>
      <c r="Q107" s="10">
        <f t="shared" si="44"/>
        <v>2.4598903973100734E-2</v>
      </c>
      <c r="R107" s="10">
        <f t="shared" si="44"/>
        <v>4.8575537574829006E-2</v>
      </c>
      <c r="S107" s="10">
        <f t="shared" si="44"/>
        <v>4.2248936675065511E-2</v>
      </c>
      <c r="T107" s="10">
        <f t="shared" si="44"/>
        <v>7.2395775578464661E-2</v>
      </c>
      <c r="U107" s="13">
        <f t="shared" si="12"/>
        <v>93.249155094870318</v>
      </c>
    </row>
    <row r="108" spans="1:21" x14ac:dyDescent="0.2">
      <c r="A108">
        <v>110</v>
      </c>
      <c r="B108" s="2" t="s">
        <v>5</v>
      </c>
      <c r="C108">
        <v>1000</v>
      </c>
      <c r="D108" s="5">
        <f t="shared" si="14"/>
        <v>1.0372721405608749E-2</v>
      </c>
      <c r="E108" s="5">
        <f t="shared" si="15"/>
        <v>1.6382079009659684E-2</v>
      </c>
      <c r="F108" s="5">
        <f t="shared" si="16"/>
        <v>1.3292927232002233E-2</v>
      </c>
      <c r="G108" s="5">
        <f t="shared" si="17"/>
        <v>6.4353476944924715E-3</v>
      </c>
      <c r="H108" s="5">
        <f t="shared" si="18"/>
        <v>6.4831889249332975E-3</v>
      </c>
      <c r="I108" s="5">
        <f t="shared" si="19"/>
        <v>-2.5117044886599771E-3</v>
      </c>
      <c r="J108" s="5">
        <f t="shared" si="20"/>
        <v>2.4754063326856229E-2</v>
      </c>
      <c r="K108" s="8">
        <v>94.3</v>
      </c>
      <c r="L108" s="8">
        <f>100/(1+(1+0.25)*(100/K108-1))</f>
        <v>92.975104757209749</v>
      </c>
      <c r="N108" s="10">
        <f t="shared" ref="N108:T108" si="45">N30*(100-$K108)/$K108*$K30/(100-$K30)</f>
        <v>1.6344129210251811E-2</v>
      </c>
      <c r="O108" s="10">
        <f t="shared" si="45"/>
        <v>3.955544417965156E-2</v>
      </c>
      <c r="P108" s="10">
        <f t="shared" si="45"/>
        <v>2.3108599996607668E-2</v>
      </c>
      <c r="Q108" s="10">
        <f t="shared" si="45"/>
        <v>2.8029274075443141E-2</v>
      </c>
      <c r="R108" s="10">
        <f t="shared" si="45"/>
        <v>4.8967822635115003E-2</v>
      </c>
      <c r="S108" s="10">
        <f t="shared" si="45"/>
        <v>4.8210025389511225E-2</v>
      </c>
      <c r="T108" s="10">
        <f t="shared" si="45"/>
        <v>7.5208623104892694E-2</v>
      </c>
      <c r="U108" s="13">
        <f t="shared" si="12"/>
        <v>93.005206479119195</v>
      </c>
    </row>
    <row r="109" spans="1:21" x14ac:dyDescent="0.2">
      <c r="A109">
        <v>132</v>
      </c>
      <c r="B109" s="2" t="s">
        <v>5</v>
      </c>
      <c r="C109">
        <v>1000</v>
      </c>
      <c r="D109" s="5">
        <f t="shared" si="14"/>
        <v>9.3326284755728059E-3</v>
      </c>
      <c r="E109" s="5">
        <f t="shared" si="15"/>
        <v>1.2773289820572117E-2</v>
      </c>
      <c r="F109" s="5">
        <f t="shared" si="16"/>
        <v>8.8862730250298533E-3</v>
      </c>
      <c r="G109" s="5">
        <f t="shared" si="17"/>
        <v>7.1409128370280572E-3</v>
      </c>
      <c r="H109" s="5">
        <f t="shared" si="18"/>
        <v>7.374402807730801E-3</v>
      </c>
      <c r="I109" s="5">
        <f t="shared" si="19"/>
        <v>-4.5065300902197014E-3</v>
      </c>
      <c r="J109" s="5">
        <f t="shared" si="20"/>
        <v>3.0049411013672228E-2</v>
      </c>
      <c r="K109" s="8">
        <v>94.6</v>
      </c>
      <c r="L109" s="8">
        <f t="shared" ref="L109:L122" si="46">100/(1+(1+0.25)*(100/K109-1))</f>
        <v>93.339911198815983</v>
      </c>
      <c r="N109" s="10">
        <f t="shared" ref="N109:T109" si="47">N31*(100-$K109)/$K109*$K31/(100-$K31)</f>
        <v>1.3973181684626067E-2</v>
      </c>
      <c r="O109" s="10">
        <f t="shared" si="47"/>
        <v>4.087035230297293E-2</v>
      </c>
      <c r="P109" s="10">
        <f t="shared" si="47"/>
        <v>1.9030675877943857E-2</v>
      </c>
      <c r="Q109" s="10">
        <f t="shared" si="47"/>
        <v>2.4553443630536232E-2</v>
      </c>
      <c r="R109" s="10">
        <f t="shared" si="47"/>
        <v>4.889777968601558E-2</v>
      </c>
      <c r="S109" s="10">
        <f t="shared" si="47"/>
        <v>3.9880107940672711E-2</v>
      </c>
      <c r="T109" s="10">
        <f t="shared" si="47"/>
        <v>7.1050387889386099E-2</v>
      </c>
      <c r="U109" s="13">
        <f t="shared" si="12"/>
        <v>93.3662889540241</v>
      </c>
    </row>
    <row r="110" spans="1:21" x14ac:dyDescent="0.2">
      <c r="A110">
        <v>160</v>
      </c>
      <c r="B110" s="2" t="s">
        <v>5</v>
      </c>
      <c r="C110">
        <v>1000</v>
      </c>
      <c r="D110" s="5">
        <f t="shared" si="14"/>
        <v>8.8649706194768377E-3</v>
      </c>
      <c r="E110" s="5">
        <f t="shared" si="15"/>
        <v>1.3408612898594574E-2</v>
      </c>
      <c r="F110" s="5">
        <f t="shared" si="16"/>
        <v>8.5193604985360633E-3</v>
      </c>
      <c r="G110" s="5">
        <f t="shared" si="17"/>
        <v>7.5647475733417596E-3</v>
      </c>
      <c r="H110" s="5">
        <f t="shared" si="18"/>
        <v>7.7519707653174591E-3</v>
      </c>
      <c r="I110" s="5">
        <f t="shared" si="19"/>
        <v>-3.4279414011590681E-3</v>
      </c>
      <c r="J110" s="5">
        <f t="shared" si="20"/>
        <v>2.5580277650447583E-2</v>
      </c>
      <c r="K110" s="8">
        <v>94.8</v>
      </c>
      <c r="L110" s="8">
        <f t="shared" si="46"/>
        <v>93.583415597235927</v>
      </c>
      <c r="N110" s="10">
        <f t="shared" ref="N110:T110" si="48">N32*(100-$K110)/$K110*$K32/(100-$K32)</f>
        <v>1.3639846194782682E-2</v>
      </c>
      <c r="O110" s="10">
        <f t="shared" si="48"/>
        <v>3.7277605190740262E-2</v>
      </c>
      <c r="P110" s="10">
        <f t="shared" si="48"/>
        <v>1.8798422101146368E-2</v>
      </c>
      <c r="Q110" s="10">
        <f t="shared" si="48"/>
        <v>2.3810307524940559E-2</v>
      </c>
      <c r="R110" s="10">
        <f t="shared" si="48"/>
        <v>4.5571819920696872E-2</v>
      </c>
      <c r="S110" s="10">
        <f t="shared" si="48"/>
        <v>3.9303222313304631E-2</v>
      </c>
      <c r="T110" s="10">
        <f t="shared" si="48"/>
        <v>6.8261998604555132E-2</v>
      </c>
      <c r="U110" s="13">
        <f t="shared" si="12"/>
        <v>93.609994674178793</v>
      </c>
    </row>
    <row r="111" spans="1:21" x14ac:dyDescent="0.2">
      <c r="A111">
        <v>200</v>
      </c>
      <c r="B111" s="2" t="s">
        <v>5</v>
      </c>
      <c r="C111">
        <v>1000</v>
      </c>
      <c r="D111" s="5">
        <f t="shared" si="14"/>
        <v>8.4302210867657559E-3</v>
      </c>
      <c r="E111" s="5">
        <f t="shared" si="15"/>
        <v>1.2626626858970202E-2</v>
      </c>
      <c r="F111" s="5">
        <f t="shared" si="16"/>
        <v>9.4864767494665936E-3</v>
      </c>
      <c r="G111" s="5">
        <f t="shared" si="17"/>
        <v>6.5701960163000728E-3</v>
      </c>
      <c r="H111" s="5">
        <f t="shared" si="18"/>
        <v>6.7884894915290622E-3</v>
      </c>
      <c r="I111" s="5">
        <f t="shared" si="19"/>
        <v>-3.3807226362705112E-3</v>
      </c>
      <c r="J111" s="5">
        <f t="shared" si="20"/>
        <v>2.5177317142047177E-2</v>
      </c>
      <c r="K111" s="8">
        <v>95</v>
      </c>
      <c r="L111" s="8">
        <f t="shared" si="46"/>
        <v>93.827160493827165</v>
      </c>
      <c r="N111" s="10">
        <f t="shared" ref="N111:T111" si="49">N33*(100-$K111)/$K111*$K33/(100-$K33)</f>
        <v>1.3037361110491251E-2</v>
      </c>
      <c r="O111" s="10">
        <f t="shared" si="49"/>
        <v>3.6043206701422234E-2</v>
      </c>
      <c r="P111" s="10">
        <f t="shared" si="49"/>
        <v>1.8154944139742325E-2</v>
      </c>
      <c r="Q111" s="10">
        <f t="shared" si="49"/>
        <v>2.2964676766252107E-2</v>
      </c>
      <c r="R111" s="10">
        <f t="shared" si="49"/>
        <v>4.3893968590426498E-2</v>
      </c>
      <c r="S111" s="10">
        <f t="shared" si="49"/>
        <v>3.8486964039536345E-2</v>
      </c>
      <c r="T111" s="10">
        <f t="shared" si="49"/>
        <v>6.5698604708808381E-2</v>
      </c>
      <c r="U111" s="13">
        <f t="shared" si="12"/>
        <v>93.835160858940981</v>
      </c>
    </row>
    <row r="112" spans="1:21" x14ac:dyDescent="0.2">
      <c r="A112">
        <v>250</v>
      </c>
      <c r="B112" s="2" t="s">
        <v>5</v>
      </c>
      <c r="C112">
        <v>1000</v>
      </c>
      <c r="D112" s="5">
        <f t="shared" si="14"/>
        <v>8.1443991922597256E-3</v>
      </c>
      <c r="E112" s="5">
        <f t="shared" si="15"/>
        <v>1.1739990025301489E-2</v>
      </c>
      <c r="F112" s="5">
        <f t="shared" si="16"/>
        <v>8.9702605089501675E-3</v>
      </c>
      <c r="G112" s="5">
        <f t="shared" si="17"/>
        <v>6.0302671729457608E-3</v>
      </c>
      <c r="H112" s="5">
        <f t="shared" si="18"/>
        <v>6.2654418642594384E-3</v>
      </c>
      <c r="I112" s="5">
        <f t="shared" si="19"/>
        <v>-2.7164306502360513E-3</v>
      </c>
      <c r="J112" s="5">
        <f t="shared" si="20"/>
        <v>2.3060217304236574E-2</v>
      </c>
      <c r="K112" s="8">
        <v>95</v>
      </c>
      <c r="L112" s="8">
        <f t="shared" si="46"/>
        <v>93.827160493827165</v>
      </c>
      <c r="N112" s="10">
        <f t="shared" ref="N112:T112" si="50">N34*(100-$K112)/$K112*$K34/(100-$K34)</f>
        <v>1.2520891206209807E-2</v>
      </c>
      <c r="O112" s="10">
        <f t="shared" si="50"/>
        <v>3.3882981544147692E-2</v>
      </c>
      <c r="P112" s="10">
        <f t="shared" si="50"/>
        <v>1.7305458629387406E-2</v>
      </c>
      <c r="Q112" s="10">
        <f t="shared" si="50"/>
        <v>2.1809171846223583E-2</v>
      </c>
      <c r="R112" s="10">
        <f t="shared" si="50"/>
        <v>4.1182240038686313E-2</v>
      </c>
      <c r="S112" s="10">
        <f t="shared" si="50"/>
        <v>3.6335415986753827E-2</v>
      </c>
      <c r="T112" s="10">
        <f t="shared" si="50"/>
        <v>6.149414541771716E-2</v>
      </c>
      <c r="U112" s="13">
        <f t="shared" si="12"/>
        <v>94.206831409935091</v>
      </c>
    </row>
    <row r="113" spans="1:21" x14ac:dyDescent="0.2">
      <c r="A113">
        <v>315</v>
      </c>
      <c r="B113" s="2" t="s">
        <v>5</v>
      </c>
      <c r="C113">
        <v>1000</v>
      </c>
      <c r="D113" s="5">
        <f t="shared" si="14"/>
        <v>7.8916973302429506E-3</v>
      </c>
      <c r="E113" s="5">
        <f t="shared" si="15"/>
        <v>1.0858347535455018E-2</v>
      </c>
      <c r="F113" s="5">
        <f t="shared" si="16"/>
        <v>8.4438900142607964E-3</v>
      </c>
      <c r="G113" s="5">
        <f t="shared" si="17"/>
        <v>5.4885734279356418E-3</v>
      </c>
      <c r="H113" s="5">
        <f t="shared" si="18"/>
        <v>5.7430514555049661E-3</v>
      </c>
      <c r="I113" s="5">
        <f t="shared" si="19"/>
        <v>-2.216769418801473E-3</v>
      </c>
      <c r="J113" s="5">
        <f t="shared" si="20"/>
        <v>2.1076688057679371E-2</v>
      </c>
      <c r="K113" s="8">
        <v>95</v>
      </c>
      <c r="L113" s="8">
        <f t="shared" si="46"/>
        <v>93.827160493827165</v>
      </c>
      <c r="N113" s="10">
        <f t="shared" ref="N113:T113" si="51">N35*(100-$K113)/$K113*$K35/(100-$K35)</f>
        <v>1.2005320743462165E-2</v>
      </c>
      <c r="O113" s="10">
        <f t="shared" si="51"/>
        <v>3.1725030051828904E-2</v>
      </c>
      <c r="P113" s="10">
        <f t="shared" si="51"/>
        <v>1.6456197349055512E-2</v>
      </c>
      <c r="Q113" s="10">
        <f t="shared" si="51"/>
        <v>2.0637643301015793E-2</v>
      </c>
      <c r="R113" s="10">
        <f t="shared" si="51"/>
        <v>3.8471811818257651E-2</v>
      </c>
      <c r="S113" s="10">
        <f t="shared" si="51"/>
        <v>3.416262840583803E-2</v>
      </c>
      <c r="T113" s="10">
        <f t="shared" si="51"/>
        <v>5.7285478402277289E-2</v>
      </c>
      <c r="U113" s="13">
        <f t="shared" si="12"/>
        <v>94.581834369952318</v>
      </c>
    </row>
    <row r="114" spans="1:21" x14ac:dyDescent="0.2">
      <c r="A114">
        <v>355</v>
      </c>
      <c r="B114" s="2" t="s">
        <v>5</v>
      </c>
      <c r="C114">
        <v>1000</v>
      </c>
      <c r="D114" s="5">
        <f t="shared" si="14"/>
        <v>7.4609547488968357E-3</v>
      </c>
      <c r="E114" s="5">
        <f t="shared" si="15"/>
        <v>1.0415763499953948E-2</v>
      </c>
      <c r="F114" s="5">
        <f t="shared" si="16"/>
        <v>8.2779388386867714E-3</v>
      </c>
      <c r="G114" s="5">
        <f t="shared" si="17"/>
        <v>5.4040807752632064E-3</v>
      </c>
      <c r="H114" s="5">
        <f t="shared" si="18"/>
        <v>5.5904517817643717E-3</v>
      </c>
      <c r="I114" s="5">
        <f t="shared" si="19"/>
        <v>-2.023624559616008E-3</v>
      </c>
      <c r="J114" s="5">
        <f t="shared" si="20"/>
        <v>2.0275462681247552E-2</v>
      </c>
      <c r="K114" s="8">
        <v>95</v>
      </c>
      <c r="L114" s="8">
        <f t="shared" si="46"/>
        <v>93.827160493827165</v>
      </c>
      <c r="N114" s="10">
        <f t="shared" ref="N114:T114" si="52">N36*(100-$K114)/$K114*$K36/(100-$K36)</f>
        <v>1.1449853543363213E-2</v>
      </c>
      <c r="O114" s="10">
        <f t="shared" si="52"/>
        <v>3.0534528353110844E-2</v>
      </c>
      <c r="P114" s="10">
        <f t="shared" si="52"/>
        <v>1.5755859819536502E-2</v>
      </c>
      <c r="Q114" s="10">
        <f t="shared" si="52"/>
        <v>1.9820287932317542E-2</v>
      </c>
      <c r="R114" s="10">
        <f t="shared" si="52"/>
        <v>3.7089812663249712E-2</v>
      </c>
      <c r="S114" s="10">
        <f t="shared" si="52"/>
        <v>3.2960343617298292E-2</v>
      </c>
      <c r="T114" s="10">
        <f t="shared" si="52"/>
        <v>5.5401027766196612E-2</v>
      </c>
      <c r="U114" s="13">
        <f t="shared" si="12"/>
        <v>94.750713112014353</v>
      </c>
    </row>
    <row r="115" spans="1:21" x14ac:dyDescent="0.2">
      <c r="A115">
        <v>400</v>
      </c>
      <c r="B115" s="2" t="s">
        <v>5</v>
      </c>
      <c r="C115">
        <v>1000</v>
      </c>
      <c r="D115" s="5">
        <f t="shared" si="14"/>
        <v>6.689244979418859E-3</v>
      </c>
      <c r="E115" s="5">
        <f t="shared" si="15"/>
        <v>9.9542505716368745E-3</v>
      </c>
      <c r="F115" s="5">
        <f t="shared" si="16"/>
        <v>7.9716207234767009E-3</v>
      </c>
      <c r="G115" s="5">
        <f t="shared" si="17"/>
        <v>5.3716384638060333E-3</v>
      </c>
      <c r="H115" s="5">
        <f t="shared" si="18"/>
        <v>5.6255145879192739E-3</v>
      </c>
      <c r="I115" s="5">
        <f t="shared" si="19"/>
        <v>-3.4233985736710493E-4</v>
      </c>
      <c r="J115" s="5">
        <f t="shared" si="20"/>
        <v>1.8420747843551664E-2</v>
      </c>
      <c r="K115" s="8">
        <v>95</v>
      </c>
      <c r="L115" s="8">
        <f t="shared" si="46"/>
        <v>93.827160493827165</v>
      </c>
      <c r="N115" s="10">
        <f t="shared" ref="N115:T115" si="53">N37*(100-$K115)/$K115*$K37/(100-$K37)</f>
        <v>1.0847652210781608E-2</v>
      </c>
      <c r="O115" s="10">
        <f t="shared" si="53"/>
        <v>2.9448946181426374E-2</v>
      </c>
      <c r="P115" s="10">
        <f t="shared" si="53"/>
        <v>1.4980749589416862E-2</v>
      </c>
      <c r="Q115" s="10">
        <f t="shared" si="53"/>
        <v>1.9116341948031548E-2</v>
      </c>
      <c r="R115" s="10">
        <f t="shared" si="53"/>
        <v>3.5829881311173845E-2</v>
      </c>
      <c r="S115" s="10">
        <f t="shared" si="53"/>
        <v>3.1798421569668132E-2</v>
      </c>
      <c r="T115" s="10">
        <f t="shared" si="53"/>
        <v>5.3690677312442259E-2</v>
      </c>
      <c r="U115" s="13">
        <f t="shared" si="12"/>
        <v>94.904512446728077</v>
      </c>
    </row>
    <row r="116" spans="1:21" x14ac:dyDescent="0.2">
      <c r="A116">
        <v>500</v>
      </c>
      <c r="B116" s="2" t="s">
        <v>5</v>
      </c>
      <c r="C116">
        <v>1000</v>
      </c>
      <c r="D116" s="5">
        <f t="shared" si="14"/>
        <v>6.6110318918896037E-3</v>
      </c>
      <c r="E116" s="5">
        <f t="shared" si="15"/>
        <v>9.522127005614861E-3</v>
      </c>
      <c r="F116" s="5">
        <f t="shared" si="16"/>
        <v>7.9511628968301773E-3</v>
      </c>
      <c r="G116" s="5">
        <f t="shared" si="17"/>
        <v>5.2527002994010863E-3</v>
      </c>
      <c r="H116" s="5">
        <f t="shared" si="18"/>
        <v>5.2667051401214249E-3</v>
      </c>
      <c r="I116" s="5">
        <f t="shared" si="19"/>
        <v>-1.6753337077402147E-3</v>
      </c>
      <c r="J116" s="5">
        <f t="shared" si="20"/>
        <v>1.8684839442242356E-2</v>
      </c>
      <c r="K116" s="8">
        <v>95</v>
      </c>
      <c r="L116" s="8">
        <f t="shared" si="46"/>
        <v>93.827160493827165</v>
      </c>
      <c r="N116" s="10">
        <f t="shared" ref="N116:T116" si="54">N38*(100-$K116)/$K116*$K38/(100-$K38)</f>
        <v>1.0340126871682042E-2</v>
      </c>
      <c r="O116" s="10">
        <f t="shared" si="54"/>
        <v>2.8140361204955219E-2</v>
      </c>
      <c r="P116" s="10">
        <f t="shared" si="54"/>
        <v>1.4355294309280356E-2</v>
      </c>
      <c r="Q116" s="10">
        <f t="shared" si="54"/>
        <v>1.8179185734277788E-2</v>
      </c>
      <c r="R116" s="10">
        <f t="shared" si="54"/>
        <v>3.4312418288137629E-2</v>
      </c>
      <c r="S116" s="10">
        <f t="shared" si="54"/>
        <v>3.0547716160905757E-2</v>
      </c>
      <c r="T116" s="10">
        <f t="shared" si="54"/>
        <v>5.1613232968359297E-2</v>
      </c>
      <c r="U116" s="13">
        <f t="shared" si="12"/>
        <v>95.091994722938949</v>
      </c>
    </row>
    <row r="117" spans="1:21" x14ac:dyDescent="0.2">
      <c r="A117">
        <v>560</v>
      </c>
      <c r="B117" s="2" t="s">
        <v>5</v>
      </c>
      <c r="C117">
        <v>1000</v>
      </c>
      <c r="D117" s="5">
        <f t="shared" si="14"/>
        <v>6.5046428238453337E-3</v>
      </c>
      <c r="E117" s="5">
        <f t="shared" si="15"/>
        <v>9.3920623593318903E-3</v>
      </c>
      <c r="F117" s="5">
        <f t="shared" si="16"/>
        <v>8.638648677002328E-3</v>
      </c>
      <c r="G117" s="5">
        <f t="shared" si="17"/>
        <v>5.117219822384958E-3</v>
      </c>
      <c r="H117" s="5">
        <f t="shared" si="18"/>
        <v>4.9539238003038083E-3</v>
      </c>
      <c r="I117" s="5">
        <f t="shared" si="19"/>
        <v>-1.9221404219907645E-3</v>
      </c>
      <c r="J117" s="5">
        <f t="shared" si="20"/>
        <v>1.6517267756730663E-2</v>
      </c>
      <c r="K117" s="8">
        <v>95</v>
      </c>
      <c r="L117" s="8">
        <f t="shared" si="46"/>
        <v>93.827160493827165</v>
      </c>
      <c r="N117" s="10">
        <f t="shared" ref="N117:T117" si="55">N39*(100-$K117)/$K117*$K39/(100-$K39)</f>
        <v>1.0043675909858631E-2</v>
      </c>
      <c r="O117" s="10">
        <f t="shared" si="55"/>
        <v>2.5576626483846079E-2</v>
      </c>
      <c r="P117" s="10">
        <f t="shared" si="55"/>
        <v>1.414944848088912E-2</v>
      </c>
      <c r="Q117" s="10">
        <f t="shared" si="55"/>
        <v>1.7477855616266257E-2</v>
      </c>
      <c r="R117" s="10">
        <f t="shared" si="55"/>
        <v>3.175255436877019E-2</v>
      </c>
      <c r="S117" s="10">
        <f t="shared" si="55"/>
        <v>3.0221386494039038E-2</v>
      </c>
      <c r="T117" s="10">
        <f t="shared" si="55"/>
        <v>4.9201624817608203E-2</v>
      </c>
      <c r="U117" s="13">
        <f t="shared" si="12"/>
        <v>95.310565323784999</v>
      </c>
    </row>
    <row r="118" spans="1:21" x14ac:dyDescent="0.2">
      <c r="A118">
        <v>630</v>
      </c>
      <c r="B118" s="2" t="s">
        <v>5</v>
      </c>
      <c r="C118">
        <v>1000</v>
      </c>
      <c r="D118" s="5">
        <f t="shared" si="14"/>
        <v>6.115180841004899E-3</v>
      </c>
      <c r="E118" s="5">
        <f t="shared" si="15"/>
        <v>9.1521530237929083E-3</v>
      </c>
      <c r="F118" s="5">
        <f t="shared" si="16"/>
        <v>9.4402739360752094E-3</v>
      </c>
      <c r="G118" s="5">
        <f t="shared" si="17"/>
        <v>5.2135221287338551E-3</v>
      </c>
      <c r="H118" s="5">
        <f t="shared" si="18"/>
        <v>5.2690605053291109E-3</v>
      </c>
      <c r="I118" s="5">
        <f t="shared" si="19"/>
        <v>-8.441166457569399E-4</v>
      </c>
      <c r="J118" s="5">
        <f t="shared" si="20"/>
        <v>1.3169941907269441E-2</v>
      </c>
      <c r="K118" s="8">
        <v>95</v>
      </c>
      <c r="L118" s="8">
        <f t="shared" si="46"/>
        <v>93.827160493827165</v>
      </c>
      <c r="N118" s="10">
        <f t="shared" ref="N118:T118" si="56">N40*(100-$K118)/$K118*$K40/(100-$K40)</f>
        <v>9.7073719765833413E-3</v>
      </c>
      <c r="O118" s="10">
        <f t="shared" si="56"/>
        <v>2.2951758293236889E-2</v>
      </c>
      <c r="P118" s="10">
        <f t="shared" si="56"/>
        <v>1.3908669681603959E-2</v>
      </c>
      <c r="Q118" s="10">
        <f t="shared" si="56"/>
        <v>1.6902759538533853E-2</v>
      </c>
      <c r="R118" s="10">
        <f t="shared" si="56"/>
        <v>2.930117728913189E-2</v>
      </c>
      <c r="S118" s="10">
        <f t="shared" si="56"/>
        <v>3.0198680613327644E-2</v>
      </c>
      <c r="T118" s="10">
        <f t="shared" si="56"/>
        <v>4.7516015696448498E-2</v>
      </c>
      <c r="U118" s="13">
        <f t="shared" si="12"/>
        <v>95.463934203921724</v>
      </c>
    </row>
    <row r="119" spans="1:21" x14ac:dyDescent="0.2">
      <c r="A119">
        <v>710</v>
      </c>
      <c r="B119" s="2" t="s">
        <v>5</v>
      </c>
      <c r="C119">
        <v>1000</v>
      </c>
      <c r="D119" s="5">
        <f t="shared" si="14"/>
        <v>6.1563452215935427E-3</v>
      </c>
      <c r="E119" s="5">
        <f t="shared" si="15"/>
        <v>9.1858010672613011E-3</v>
      </c>
      <c r="F119" s="5">
        <f t="shared" si="16"/>
        <v>1.0076070386286759E-2</v>
      </c>
      <c r="G119" s="5">
        <f t="shared" si="17"/>
        <v>5.2332339580468679E-3</v>
      </c>
      <c r="H119" s="5">
        <f t="shared" si="18"/>
        <v>5.2655013730851935E-3</v>
      </c>
      <c r="I119" s="5">
        <f t="shared" si="19"/>
        <v>-8.4303531700868906E-4</v>
      </c>
      <c r="J119" s="5">
        <f t="shared" si="20"/>
        <v>1.277327325123671E-2</v>
      </c>
      <c r="K119" s="8">
        <v>95</v>
      </c>
      <c r="L119" s="8">
        <f t="shared" si="46"/>
        <v>93.827160493827165</v>
      </c>
      <c r="N119" s="10">
        <f t="shared" ref="N119:T119" si="57">N41*(100-$K119)/$K119*$K41/(100-$K41)</f>
        <v>9.7724582818350062E-3</v>
      </c>
      <c r="O119" s="10">
        <f t="shared" si="57"/>
        <v>2.2650190147109353E-2</v>
      </c>
      <c r="P119" s="10">
        <f t="shared" si="57"/>
        <v>1.4101646120889422E-2</v>
      </c>
      <c r="Q119" s="10">
        <f t="shared" si="57"/>
        <v>1.7023312086674396E-2</v>
      </c>
      <c r="R119" s="10">
        <f t="shared" si="57"/>
        <v>2.9131493608318643E-2</v>
      </c>
      <c r="S119" s="10">
        <f t="shared" si="57"/>
        <v>3.0814701162229449E-2</v>
      </c>
      <c r="T119" s="10">
        <f t="shared" si="57"/>
        <v>4.784718994050171E-2</v>
      </c>
      <c r="U119" s="13">
        <f t="shared" si="12"/>
        <v>95.433762632582088</v>
      </c>
    </row>
    <row r="120" spans="1:21" x14ac:dyDescent="0.2">
      <c r="A120">
        <v>800</v>
      </c>
      <c r="B120" s="2" t="s">
        <v>5</v>
      </c>
      <c r="C120">
        <v>1000</v>
      </c>
      <c r="D120" s="5">
        <f t="shared" si="14"/>
        <v>6.2004969671075015E-3</v>
      </c>
      <c r="E120" s="5">
        <f t="shared" si="15"/>
        <v>9.2167683015030172E-3</v>
      </c>
      <c r="F120" s="5">
        <f t="shared" si="16"/>
        <v>1.0709297681142774E-2</v>
      </c>
      <c r="G120" s="5">
        <f t="shared" si="17"/>
        <v>5.2382461078634701E-3</v>
      </c>
      <c r="H120" s="5">
        <f t="shared" si="18"/>
        <v>5.2609477202252841E-3</v>
      </c>
      <c r="I120" s="5">
        <f t="shared" si="19"/>
        <v>-8.5120101238651824E-4</v>
      </c>
      <c r="J120" s="5">
        <f t="shared" si="20"/>
        <v>1.2386221870475674E-2</v>
      </c>
      <c r="K120" s="8">
        <v>95</v>
      </c>
      <c r="L120" s="8">
        <f t="shared" si="46"/>
        <v>93.827160493827165</v>
      </c>
      <c r="N120" s="10">
        <f t="shared" ref="N120:T120" si="58">N42*(100-$K120)/$K120*$K42/(100-$K42)</f>
        <v>9.8377569338302748E-3</v>
      </c>
      <c r="O120" s="10">
        <f t="shared" si="58"/>
        <v>2.2347411765123764E-2</v>
      </c>
      <c r="P120" s="10">
        <f t="shared" si="58"/>
        <v>1.4293441650952057E-2</v>
      </c>
      <c r="Q120" s="10">
        <f t="shared" si="58"/>
        <v>1.7140750495567372E-2</v>
      </c>
      <c r="R120" s="10">
        <f t="shared" si="58"/>
        <v>2.8955586380221894E-2</v>
      </c>
      <c r="S120" s="10">
        <f t="shared" si="58"/>
        <v>3.1422316368201135E-2</v>
      </c>
      <c r="T120" s="10">
        <f t="shared" si="58"/>
        <v>4.8160777635931164E-2</v>
      </c>
      <c r="U120" s="13">
        <f t="shared" si="12"/>
        <v>95.405210854716856</v>
      </c>
    </row>
    <row r="121" spans="1:21" x14ac:dyDescent="0.2">
      <c r="A121">
        <v>900</v>
      </c>
      <c r="B121" s="2" t="s">
        <v>5</v>
      </c>
      <c r="C121">
        <v>1000</v>
      </c>
      <c r="D121" s="5">
        <f t="shared" si="14"/>
        <v>5.8365233589125834E-3</v>
      </c>
      <c r="E121" s="5">
        <f t="shared" si="15"/>
        <v>8.7489887679173955E-3</v>
      </c>
      <c r="F121" s="5">
        <f t="shared" si="16"/>
        <v>9.6428989186897601E-3</v>
      </c>
      <c r="G121" s="5">
        <f t="shared" si="17"/>
        <v>5.2324716772237934E-3</v>
      </c>
      <c r="H121" s="5">
        <f t="shared" si="18"/>
        <v>5.2547627174876488E-3</v>
      </c>
      <c r="I121" s="5">
        <f t="shared" si="19"/>
        <v>-9.0598139185661675E-4</v>
      </c>
      <c r="J121" s="5">
        <f t="shared" si="20"/>
        <v>1.2234367365640989E-2</v>
      </c>
      <c r="K121" s="8">
        <v>95</v>
      </c>
      <c r="L121" s="8">
        <f t="shared" si="46"/>
        <v>93.827160493827165</v>
      </c>
      <c r="N121" s="10">
        <f t="shared" ref="N121:T121" si="59">N43*(100-$K121)/$K121*$K43/(100-$K43)</f>
        <v>9.2668881325202596E-3</v>
      </c>
      <c r="O121" s="10">
        <f t="shared" si="59"/>
        <v>2.1591378296243347E-2</v>
      </c>
      <c r="P121" s="10">
        <f t="shared" si="59"/>
        <v>1.3405515492306118E-2</v>
      </c>
      <c r="Q121" s="10">
        <f t="shared" si="59"/>
        <v>1.6209825247521611E-2</v>
      </c>
      <c r="R121" s="10">
        <f t="shared" si="59"/>
        <v>2.7880054964311899E-2</v>
      </c>
      <c r="S121" s="10">
        <f t="shared" si="59"/>
        <v>2.9455820789679527E-2</v>
      </c>
      <c r="T121" s="10">
        <f t="shared" si="59"/>
        <v>4.6044031414015522E-2</v>
      </c>
      <c r="U121" s="13">
        <f t="shared" si="12"/>
        <v>95.59827024185833</v>
      </c>
    </row>
    <row r="122" spans="1:21" x14ac:dyDescent="0.2">
      <c r="A122">
        <v>1000</v>
      </c>
      <c r="B122" s="2" t="s">
        <v>5</v>
      </c>
      <c r="C122">
        <v>1000</v>
      </c>
      <c r="D122" s="5">
        <f t="shared" si="14"/>
        <v>5.4557715564075571E-3</v>
      </c>
      <c r="E122" s="5">
        <f t="shared" si="15"/>
        <v>8.2845374743798078E-3</v>
      </c>
      <c r="F122" s="5">
        <f t="shared" si="16"/>
        <v>8.5773352309246667E-3</v>
      </c>
      <c r="G122" s="5">
        <f t="shared" si="17"/>
        <v>5.2167649752650619E-3</v>
      </c>
      <c r="H122" s="5">
        <f t="shared" si="18"/>
        <v>5.2419868774377029E-3</v>
      </c>
      <c r="I122" s="5">
        <f t="shared" si="19"/>
        <v>-8.9111268774652586E-4</v>
      </c>
      <c r="J122" s="5">
        <f t="shared" si="20"/>
        <v>1.2017935726310807E-2</v>
      </c>
      <c r="K122" s="8">
        <v>95</v>
      </c>
      <c r="L122" s="8">
        <f t="shared" si="46"/>
        <v>93.827160493827165</v>
      </c>
      <c r="N122" s="10">
        <f t="shared" ref="N122:T122" si="60">N44*(100-$K122)/$K122*$K44/(100-$K44)</f>
        <v>8.693320651871601E-3</v>
      </c>
      <c r="O122" s="10">
        <f t="shared" si="60"/>
        <v>2.0821627839155719E-2</v>
      </c>
      <c r="P122" s="10">
        <f t="shared" si="60"/>
        <v>1.2515646862723414E-2</v>
      </c>
      <c r="Q122" s="10">
        <f t="shared" si="60"/>
        <v>1.5281021490781055E-2</v>
      </c>
      <c r="R122" s="10">
        <f t="shared" si="60"/>
        <v>2.6788076346884883E-2</v>
      </c>
      <c r="S122" s="10">
        <f t="shared" si="60"/>
        <v>2.7491259812592154E-2</v>
      </c>
      <c r="T122" s="10">
        <f t="shared" si="60"/>
        <v>4.3903219152979095E-2</v>
      </c>
      <c r="U122" s="13">
        <f t="shared" si="12"/>
        <v>95.79432093440596</v>
      </c>
    </row>
    <row r="123" spans="1:21" x14ac:dyDescent="0.2">
      <c r="D123" s="5"/>
      <c r="E123" s="5"/>
      <c r="F123" s="5"/>
      <c r="G123" s="5"/>
      <c r="H123" s="5"/>
      <c r="I123" s="5"/>
      <c r="J123" s="5"/>
      <c r="K123" s="8"/>
      <c r="L123" s="8"/>
      <c r="N123" s="11"/>
      <c r="O123" s="11"/>
      <c r="P123" s="11"/>
      <c r="Q123" s="11"/>
      <c r="R123" s="11"/>
      <c r="S123" s="11"/>
      <c r="T123" s="11"/>
      <c r="U123" s="13"/>
    </row>
    <row r="124" spans="1:21" x14ac:dyDescent="0.2">
      <c r="A124">
        <v>0.12</v>
      </c>
      <c r="B124" s="2" t="s">
        <v>5</v>
      </c>
      <c r="C124">
        <v>750</v>
      </c>
      <c r="D124" s="5">
        <f t="shared" ref="D124:D161" si="61">-1/9*T124+28/45*R124-8/45*O124+4/9*S124-22/9*Q124-8/45*P124+128/45*N124</f>
        <v>0.70883642064801444</v>
      </c>
      <c r="E124" s="5">
        <f t="shared" ref="E124:E161" si="62">2/3*T124-6/5*R124+8/15*O124-8/3*S124+8/3*Q124+128/15*P124-128/15*N124</f>
        <v>0.25481802682389176</v>
      </c>
      <c r="F124" s="5">
        <f t="shared" ref="F124:F161" si="63">-8/9*T124+56/45*R124-16/45*O124+32/9*S124-32/9*Q124-256/45*P124+256/45*N124</f>
        <v>0.16721370486339504</v>
      </c>
      <c r="G124" s="5">
        <f t="shared" ref="G124:G161" si="64">-8/3*T124+56/5*R124-128/15*O124+8/3*S124-8/3*Q124-128/15*P124+128/15*N124</f>
        <v>6.5292107820562606E-3</v>
      </c>
      <c r="H124" s="5">
        <f t="shared" ref="H124:H161" si="65">32/9*T124-416/45*R124+256/45*O124-32/9*S124+32/9*Q124+256/45*P124-256/45*N124</f>
        <v>8.5553884546869519E-3</v>
      </c>
      <c r="I124" s="5">
        <f t="shared" ref="I124:I161" si="66">-2*R124+10*Q124-8*P124</f>
        <v>-0.64000763336565214</v>
      </c>
      <c r="J124" s="5">
        <f t="shared" ref="J124:J161" si="67">4/9*T124-28/45*R124+128/45*O124-4/9*S124-68/9*Q124+368/45*P124-128/45*N124</f>
        <v>1.2061583388605557</v>
      </c>
      <c r="K124" s="8">
        <v>39.799999999999997</v>
      </c>
      <c r="L124" s="8">
        <f>100/(1+(1+0.15)*(100/K124-1))</f>
        <v>36.50371457397047</v>
      </c>
      <c r="N124" s="10">
        <f>N7*(100-$K124)/$K124*$K7/(100-$K7)</f>
        <v>0.69851021014994241</v>
      </c>
      <c r="O124" s="10">
        <f t="shared" ref="O124:T124" si="68">O7*(100-$K124)/$K124*$K7/(100-$K7)</f>
        <v>1.3513095038767862</v>
      </c>
      <c r="P124" s="10">
        <f t="shared" si="68"/>
        <v>0.79376956389472486</v>
      </c>
      <c r="Q124" s="10">
        <f t="shared" si="68"/>
        <v>0.86093549143429748</v>
      </c>
      <c r="R124" s="10">
        <f t="shared" si="68"/>
        <v>1.4496030182754136</v>
      </c>
      <c r="S124" s="10">
        <f t="shared" si="68"/>
        <v>1.1161750701768001</v>
      </c>
      <c r="T124" s="10">
        <f t="shared" si="68"/>
        <v>1.7121034570669487</v>
      </c>
      <c r="U124" s="13">
        <f t="shared" si="12"/>
        <v>36.871749762874728</v>
      </c>
    </row>
    <row r="125" spans="1:21" x14ac:dyDescent="0.2">
      <c r="A125">
        <v>0.18</v>
      </c>
      <c r="B125" s="2" t="s">
        <v>5</v>
      </c>
      <c r="C125">
        <v>750</v>
      </c>
      <c r="D125" s="5">
        <f t="shared" si="61"/>
        <v>0.49257689002982896</v>
      </c>
      <c r="E125" s="5">
        <f t="shared" si="62"/>
        <v>0.15066074245677497</v>
      </c>
      <c r="F125" s="5">
        <f t="shared" si="63"/>
        <v>0.2072632241827459</v>
      </c>
      <c r="G125" s="5">
        <f t="shared" si="64"/>
        <v>4.6516392771311921E-3</v>
      </c>
      <c r="H125" s="5">
        <f t="shared" si="65"/>
        <v>8.4652878590332215E-3</v>
      </c>
      <c r="I125" s="5">
        <f t="shared" si="66"/>
        <v>-0.6272623984733956</v>
      </c>
      <c r="J125" s="5">
        <f t="shared" si="67"/>
        <v>1.0087368810581749</v>
      </c>
      <c r="K125" s="8">
        <v>45.9</v>
      </c>
      <c r="L125" s="8">
        <f t="shared" ref="L125:L146" si="69">100/(1+(1+0.15)*(100/K125-1))</f>
        <v>42.454793506913937</v>
      </c>
      <c r="N125" s="10">
        <f t="shared" ref="N125:T125" si="70">N47*(100-$K125)/$K125*$K47/(100-$K47)</f>
        <v>0.44953223199763609</v>
      </c>
      <c r="O125" s="10">
        <f t="shared" si="70"/>
        <v>0.92636250005069609</v>
      </c>
      <c r="P125" s="10">
        <f t="shared" si="70"/>
        <v>0.52623115660189801</v>
      </c>
      <c r="Q125" s="10">
        <f t="shared" si="70"/>
        <v>0.55938662373258008</v>
      </c>
      <c r="R125" s="10">
        <f t="shared" si="70"/>
        <v>1.0056396914920063</v>
      </c>
      <c r="S125" s="10">
        <f t="shared" si="70"/>
        <v>0.79233310948123736</v>
      </c>
      <c r="T125" s="10">
        <f t="shared" si="70"/>
        <v>1.2450922663902939</v>
      </c>
      <c r="U125" s="13">
        <f t="shared" si="12"/>
        <v>44.54159924606666</v>
      </c>
    </row>
    <row r="126" spans="1:21" x14ac:dyDescent="0.2">
      <c r="A126">
        <v>0.25</v>
      </c>
      <c r="B126" s="2" t="s">
        <v>5</v>
      </c>
      <c r="C126">
        <v>750</v>
      </c>
      <c r="D126" s="5">
        <f t="shared" si="61"/>
        <v>0.30111398321974958</v>
      </c>
      <c r="E126" s="5">
        <f t="shared" si="62"/>
        <v>0.1315061219737701</v>
      </c>
      <c r="F126" s="5">
        <f t="shared" si="63"/>
        <v>0.15987916614864295</v>
      </c>
      <c r="G126" s="5">
        <f t="shared" si="64"/>
        <v>6.9494752876231303E-3</v>
      </c>
      <c r="H126" s="5">
        <f t="shared" si="65"/>
        <v>1.2600741896999335E-2</v>
      </c>
      <c r="I126" s="5">
        <f t="shared" si="66"/>
        <v>-0.34002264182525144</v>
      </c>
      <c r="J126" s="5">
        <f t="shared" si="67"/>
        <v>0.79243586244401099</v>
      </c>
      <c r="K126" s="8">
        <v>50.6</v>
      </c>
      <c r="L126" s="8">
        <f t="shared" si="69"/>
        <v>47.109207708779444</v>
      </c>
      <c r="N126" s="10">
        <f t="shared" ref="N126:T126" si="71">N48*(100-$K126)/$K126*$K48/(100-$K48)</f>
        <v>0.30866234974332463</v>
      </c>
      <c r="O126" s="10">
        <f t="shared" si="71"/>
        <v>0.79892109740671091</v>
      </c>
      <c r="P126" s="10">
        <f t="shared" si="71"/>
        <v>0.37177247438511229</v>
      </c>
      <c r="Q126" s="10">
        <f t="shared" si="71"/>
        <v>0.43659071122168813</v>
      </c>
      <c r="R126" s="10">
        <f t="shared" si="71"/>
        <v>0.86587497948061709</v>
      </c>
      <c r="S126" s="10">
        <f t="shared" si="71"/>
        <v>0.62548447033669563</v>
      </c>
      <c r="T126" s="10">
        <f t="shared" si="71"/>
        <v>1.0644627091455452</v>
      </c>
      <c r="U126" s="13">
        <f t="shared" si="12"/>
        <v>48.438753365222432</v>
      </c>
    </row>
    <row r="127" spans="1:21" x14ac:dyDescent="0.2">
      <c r="A127">
        <v>0.37</v>
      </c>
      <c r="B127" s="2" t="s">
        <v>5</v>
      </c>
      <c r="C127">
        <v>750</v>
      </c>
      <c r="D127" s="5">
        <f t="shared" si="61"/>
        <v>0.19678562576464453</v>
      </c>
      <c r="E127" s="5">
        <f t="shared" si="62"/>
        <v>9.8298160642744437E-2</v>
      </c>
      <c r="F127" s="5">
        <f t="shared" si="63"/>
        <v>0.13120688595662378</v>
      </c>
      <c r="G127" s="5">
        <f t="shared" si="64"/>
        <v>1.6221989309460838E-2</v>
      </c>
      <c r="H127" s="5">
        <f t="shared" si="65"/>
        <v>2.1288757909881051E-2</v>
      </c>
      <c r="I127" s="5">
        <f t="shared" si="66"/>
        <v>-0.2158401402714103</v>
      </c>
      <c r="J127" s="5">
        <f t="shared" si="67"/>
        <v>0.55481990063142406</v>
      </c>
      <c r="K127" s="8">
        <v>56.1</v>
      </c>
      <c r="L127" s="8">
        <f t="shared" si="69"/>
        <v>52.634047942956329</v>
      </c>
      <c r="N127" s="10">
        <f t="shared" ref="N127:T127" si="72">N49*(100-$K127)/$K127*$K49/(100-$K49)</f>
        <v>0.21061343281277678</v>
      </c>
      <c r="O127" s="10">
        <f t="shared" si="72"/>
        <v>0.57392640135436634</v>
      </c>
      <c r="P127" s="10">
        <f t="shared" si="72"/>
        <v>0.2602922103050464</v>
      </c>
      <c r="Q127" s="10">
        <f t="shared" si="72"/>
        <v>0.3128796286303735</v>
      </c>
      <c r="R127" s="10">
        <f t="shared" si="72"/>
        <v>0.63114937206738697</v>
      </c>
      <c r="S127" s="10">
        <f t="shared" si="72"/>
        <v>0.4664532641909982</v>
      </c>
      <c r="T127" s="10">
        <f t="shared" si="72"/>
        <v>0.80278117994336717</v>
      </c>
      <c r="U127" s="13">
        <f t="shared" si="12"/>
        <v>55.469849093466465</v>
      </c>
    </row>
    <row r="128" spans="1:21" x14ac:dyDescent="0.2">
      <c r="A128">
        <v>0.55000000000000004</v>
      </c>
      <c r="B128" s="2" t="s">
        <v>5</v>
      </c>
      <c r="C128">
        <v>750</v>
      </c>
      <c r="D128" s="5">
        <f t="shared" si="61"/>
        <v>0.14021206012450416</v>
      </c>
      <c r="E128" s="5">
        <f t="shared" si="62"/>
        <v>8.6277040154691731E-2</v>
      </c>
      <c r="F128" s="5">
        <f t="shared" si="63"/>
        <v>0.11199708012524134</v>
      </c>
      <c r="G128" s="5">
        <f t="shared" si="64"/>
        <v>1.8489479645093843E-2</v>
      </c>
      <c r="H128" s="5">
        <f t="shared" si="65"/>
        <v>2.3403853398448526E-2</v>
      </c>
      <c r="I128" s="5">
        <f t="shared" si="66"/>
        <v>-0.16107253685450673</v>
      </c>
      <c r="J128" s="5">
        <f t="shared" si="67"/>
        <v>0.45999075906684062</v>
      </c>
      <c r="K128" s="8">
        <v>61.7</v>
      </c>
      <c r="L128" s="8">
        <f t="shared" si="69"/>
        <v>58.347912430847799</v>
      </c>
      <c r="N128" s="10">
        <f t="shared" ref="N128:T128" si="73">N50*(100-$K128)/$K128*$K50/(100-$K50)</f>
        <v>0.15764274532084785</v>
      </c>
      <c r="O128" s="10">
        <f t="shared" si="73"/>
        <v>0.47378447063201501</v>
      </c>
      <c r="P128" s="10">
        <f t="shared" si="73"/>
        <v>0.20077461990947121</v>
      </c>
      <c r="Q128" s="10">
        <f t="shared" si="73"/>
        <v>0.24958519736565693</v>
      </c>
      <c r="R128" s="10">
        <f t="shared" si="73"/>
        <v>0.52536377561765313</v>
      </c>
      <c r="S128" s="10">
        <f t="shared" si="73"/>
        <v>0.38342093500477958</v>
      </c>
      <c r="T128" s="10">
        <f t="shared" si="73"/>
        <v>0.67929773566031271</v>
      </c>
      <c r="U128" s="13">
        <f t="shared" si="12"/>
        <v>59.548701743874645</v>
      </c>
    </row>
    <row r="129" spans="1:21" x14ac:dyDescent="0.2">
      <c r="A129">
        <v>0.75</v>
      </c>
      <c r="B129" s="2" t="s">
        <v>5</v>
      </c>
      <c r="C129">
        <v>750</v>
      </c>
      <c r="D129" s="5">
        <f t="shared" si="61"/>
        <v>0.12303975649600885</v>
      </c>
      <c r="E129" s="5">
        <f t="shared" si="62"/>
        <v>6.1179167807221768E-2</v>
      </c>
      <c r="F129" s="5">
        <f t="shared" si="63"/>
        <v>5.7235800269626491E-2</v>
      </c>
      <c r="G129" s="5">
        <f t="shared" si="64"/>
        <v>1.5293870646396979E-2</v>
      </c>
      <c r="H129" s="5">
        <f t="shared" si="65"/>
        <v>2.3243231482708904E-2</v>
      </c>
      <c r="I129" s="5">
        <f t="shared" si="66"/>
        <v>-8.5830986044477031E-2</v>
      </c>
      <c r="J129" s="5">
        <f t="shared" si="67"/>
        <v>0.41739379865536425</v>
      </c>
      <c r="K129" s="8">
        <v>66.2</v>
      </c>
      <c r="L129" s="8">
        <f t="shared" si="69"/>
        <v>63.005615304083001</v>
      </c>
      <c r="N129" s="10">
        <f t="shared" ref="N129:T129" si="74">N51*(100-$K129)/$K129*$K51/(100-$K51)</f>
        <v>0.14687091247133624</v>
      </c>
      <c r="O129" s="10">
        <f t="shared" si="74"/>
        <v>0.47875076820482138</v>
      </c>
      <c r="P129" s="10">
        <f t="shared" si="74"/>
        <v>0.17340876532148458</v>
      </c>
      <c r="Q129" s="10">
        <f t="shared" si="74"/>
        <v>0.2327356829070977</v>
      </c>
      <c r="R129" s="10">
        <f t="shared" si="74"/>
        <v>0.51295884627178878</v>
      </c>
      <c r="S129" s="10">
        <f t="shared" si="74"/>
        <v>0.31252195674673588</v>
      </c>
      <c r="T129" s="10">
        <f t="shared" si="74"/>
        <v>0.61155463931284915</v>
      </c>
      <c r="U129" s="13">
        <f t="shared" si="12"/>
        <v>62.051883045454169</v>
      </c>
    </row>
    <row r="130" spans="1:21" x14ac:dyDescent="0.2">
      <c r="A130">
        <v>1.1000000000000001</v>
      </c>
      <c r="B130" s="2" t="s">
        <v>5</v>
      </c>
      <c r="C130">
        <v>750</v>
      </c>
      <c r="D130" s="5">
        <f t="shared" si="61"/>
        <v>9.0739380220540733E-2</v>
      </c>
      <c r="E130" s="5">
        <f t="shared" si="62"/>
        <v>5.0375750963593369E-2</v>
      </c>
      <c r="F130" s="5">
        <f t="shared" si="63"/>
        <v>4.9662873525474382E-2</v>
      </c>
      <c r="G130" s="5">
        <f t="shared" si="64"/>
        <v>9.3228532078696302E-3</v>
      </c>
      <c r="H130" s="5">
        <f t="shared" si="65"/>
        <v>1.1449228036809589E-2</v>
      </c>
      <c r="I130" s="5">
        <f t="shared" si="66"/>
        <v>-5.7602745887399998E-2</v>
      </c>
      <c r="J130" s="5">
        <f t="shared" si="67"/>
        <v>0.28992690122262915</v>
      </c>
      <c r="K130" s="8">
        <v>70.8</v>
      </c>
      <c r="L130" s="8">
        <f t="shared" si="69"/>
        <v>67.829086031806852</v>
      </c>
      <c r="N130" s="10">
        <f t="shared" ref="N130:T130" si="75">N52*(100-$K130)/$K130*$K52/(100-$K52)</f>
        <v>0.1103473855397373</v>
      </c>
      <c r="O130" s="10">
        <f t="shared" si="75"/>
        <v>0.34180769294627844</v>
      </c>
      <c r="P130" s="10">
        <f t="shared" si="75"/>
        <v>0.13253295228909137</v>
      </c>
      <c r="Q130" s="10">
        <f t="shared" si="75"/>
        <v>0.17390425984894758</v>
      </c>
      <c r="R130" s="10">
        <f t="shared" si="75"/>
        <v>0.36819086303207238</v>
      </c>
      <c r="S130" s="10">
        <f t="shared" si="75"/>
        <v>0.23965137738273543</v>
      </c>
      <c r="T130" s="10">
        <f t="shared" si="75"/>
        <v>0.44387424128951664</v>
      </c>
      <c r="U130" s="13">
        <f t="shared" si="12"/>
        <v>69.258109287059867</v>
      </c>
    </row>
    <row r="131" spans="1:21" x14ac:dyDescent="0.2">
      <c r="A131">
        <v>1.5</v>
      </c>
      <c r="B131" s="2" t="s">
        <v>5</v>
      </c>
      <c r="C131">
        <v>750</v>
      </c>
      <c r="D131" s="5">
        <f t="shared" si="61"/>
        <v>9.1466199022407157E-2</v>
      </c>
      <c r="E131" s="5">
        <f t="shared" si="62"/>
        <v>4.6848341400808624E-2</v>
      </c>
      <c r="F131" s="5">
        <f t="shared" si="63"/>
        <v>6.1921170160731065E-2</v>
      </c>
      <c r="G131" s="5">
        <f t="shared" si="64"/>
        <v>1.3731625571422601E-3</v>
      </c>
      <c r="H131" s="5">
        <f t="shared" si="65"/>
        <v>2.4214153853580056E-3</v>
      </c>
      <c r="I131" s="5">
        <f t="shared" si="66"/>
        <v>-3.4544666352755993E-2</v>
      </c>
      <c r="J131" s="5">
        <f t="shared" si="67"/>
        <v>0.20771897375527398</v>
      </c>
      <c r="K131" s="8">
        <v>74.099999999999994</v>
      </c>
      <c r="L131" s="8">
        <f t="shared" si="69"/>
        <v>71.328873273331084</v>
      </c>
      <c r="N131" s="10">
        <f t="shared" ref="N131:T131" si="76">N53*(100-$K131)/$K131*$K53/(100-$K53)</f>
        <v>0.11142554109797512</v>
      </c>
      <c r="O131" s="10">
        <f t="shared" si="76"/>
        <v>0.28071729401104356</v>
      </c>
      <c r="P131" s="10">
        <f t="shared" si="76"/>
        <v>0.13479767747981686</v>
      </c>
      <c r="Q131" s="10">
        <f t="shared" si="76"/>
        <v>0.1653510563066625</v>
      </c>
      <c r="R131" s="10">
        <f t="shared" si="76"/>
        <v>0.30483690479042297</v>
      </c>
      <c r="S131" s="10">
        <f t="shared" si="76"/>
        <v>0.23584176533201248</v>
      </c>
      <c r="T131" s="10">
        <f t="shared" si="76"/>
        <v>0.37720459592896505</v>
      </c>
      <c r="U131" s="13">
        <f t="shared" si="12"/>
        <v>72.610852661689705</v>
      </c>
    </row>
    <row r="132" spans="1:21" x14ac:dyDescent="0.2">
      <c r="A132">
        <v>2.2000000000000002</v>
      </c>
      <c r="B132" s="2" t="s">
        <v>5</v>
      </c>
      <c r="C132">
        <v>750</v>
      </c>
      <c r="D132" s="5">
        <f t="shared" si="61"/>
        <v>8.4575204093208456E-2</v>
      </c>
      <c r="E132" s="5">
        <f t="shared" si="62"/>
        <v>4.4587723584107453E-2</v>
      </c>
      <c r="F132" s="5">
        <f t="shared" si="63"/>
        <v>4.7621466001655843E-2</v>
      </c>
      <c r="G132" s="5">
        <f t="shared" si="64"/>
        <v>2.7359487745677313E-3</v>
      </c>
      <c r="H132" s="5">
        <f t="shared" si="65"/>
        <v>3.697657414526323E-3</v>
      </c>
      <c r="I132" s="5">
        <f t="shared" si="66"/>
        <v>-4.0576643773284737E-2</v>
      </c>
      <c r="J132" s="5">
        <f t="shared" si="67"/>
        <v>0.19616712560530497</v>
      </c>
      <c r="K132" s="8">
        <v>77.599999999999994</v>
      </c>
      <c r="L132" s="8">
        <f t="shared" si="69"/>
        <v>75.077399380804948</v>
      </c>
      <c r="N132" s="10">
        <f t="shared" ref="N132:T132" si="77">N54*(100-$K132)/$K132*$K54/(100-$K54)</f>
        <v>0.10087195419522733</v>
      </c>
      <c r="O132" s="10">
        <f t="shared" si="77"/>
        <v>0.25520404922840911</v>
      </c>
      <c r="P132" s="10">
        <f t="shared" si="77"/>
        <v>0.12103399108899375</v>
      </c>
      <c r="Q132" s="10">
        <f t="shared" si="77"/>
        <v>0.14810098908558894</v>
      </c>
      <c r="R132" s="10">
        <f t="shared" si="77"/>
        <v>0.27665730295861202</v>
      </c>
      <c r="S132" s="10">
        <f t="shared" si="77"/>
        <v>0.20714625474092907</v>
      </c>
      <c r="T132" s="10">
        <f t="shared" si="77"/>
        <v>0.33880848170008593</v>
      </c>
      <c r="U132" s="13">
        <f t="shared" si="12"/>
        <v>74.693282397654826</v>
      </c>
    </row>
    <row r="133" spans="1:21" x14ac:dyDescent="0.2">
      <c r="A133">
        <v>3</v>
      </c>
      <c r="B133" s="2" t="s">
        <v>5</v>
      </c>
      <c r="C133">
        <v>750</v>
      </c>
      <c r="D133" s="5">
        <f t="shared" si="61"/>
        <v>5.9612747514687342E-2</v>
      </c>
      <c r="E133" s="5">
        <f t="shared" si="62"/>
        <v>3.5850084558280648E-2</v>
      </c>
      <c r="F133" s="5">
        <f t="shared" si="63"/>
        <v>3.8791621741828874E-2</v>
      </c>
      <c r="G133" s="5">
        <f t="shared" si="64"/>
        <v>7.9113220210217383E-3</v>
      </c>
      <c r="H133" s="5">
        <f t="shared" si="65"/>
        <v>8.3729873997267501E-3</v>
      </c>
      <c r="I133" s="5">
        <f t="shared" si="66"/>
        <v>-1.6074988038564331E-2</v>
      </c>
      <c r="J133" s="5">
        <f t="shared" si="67"/>
        <v>0.1531505552978335</v>
      </c>
      <c r="K133" s="8">
        <v>80</v>
      </c>
      <c r="L133" s="8">
        <f t="shared" si="69"/>
        <v>77.669902912621353</v>
      </c>
      <c r="N133" s="10">
        <f t="shared" ref="N133:T133" si="78">N55*(100-$K133)/$K133*$K55/(100-$K55)</f>
        <v>7.6709229098203977E-2</v>
      </c>
      <c r="O133" s="10">
        <f t="shared" si="78"/>
        <v>0.21057645449012932</v>
      </c>
      <c r="P133" s="10">
        <f t="shared" si="78"/>
        <v>9.3166914667036069E-2</v>
      </c>
      <c r="Q133" s="10">
        <f t="shared" si="78"/>
        <v>0.11899806699957173</v>
      </c>
      <c r="R133" s="10">
        <f t="shared" si="78"/>
        <v>0.23036017034899658</v>
      </c>
      <c r="S133" s="10">
        <f t="shared" si="78"/>
        <v>0.16857567597516021</v>
      </c>
      <c r="T133" s="10">
        <f t="shared" si="78"/>
        <v>0.28761433049481444</v>
      </c>
      <c r="U133" s="13">
        <f t="shared" si="12"/>
        <v>77.663006407804758</v>
      </c>
    </row>
    <row r="134" spans="1:21" x14ac:dyDescent="0.2">
      <c r="A134">
        <v>4</v>
      </c>
      <c r="B134" s="2" t="s">
        <v>5</v>
      </c>
      <c r="C134">
        <v>750</v>
      </c>
      <c r="D134" s="5">
        <f t="shared" si="61"/>
        <v>4.2442146926323601E-2</v>
      </c>
      <c r="E134" s="5">
        <f t="shared" si="62"/>
        <v>3.1034280198708797E-2</v>
      </c>
      <c r="F134" s="5">
        <f t="shared" si="63"/>
        <v>3.6335991067332485E-2</v>
      </c>
      <c r="G134" s="5">
        <f t="shared" si="64"/>
        <v>1.724393711167177E-2</v>
      </c>
      <c r="H134" s="5">
        <f t="shared" si="65"/>
        <v>1.7640985331529246E-2</v>
      </c>
      <c r="I134" s="5">
        <f t="shared" si="66"/>
        <v>-1.6589638016199837E-2</v>
      </c>
      <c r="J134" s="5">
        <f t="shared" si="67"/>
        <v>0.12795644924623575</v>
      </c>
      <c r="K134" s="8">
        <v>81.900000000000006</v>
      </c>
      <c r="L134" s="8">
        <f t="shared" si="69"/>
        <v>79.735189602297638</v>
      </c>
      <c r="N134" s="10">
        <f t="shared" ref="N134:T134" si="79">N56*(100-$K134)/$K134*$K56/(100-$K56)</f>
        <v>5.6659931607870015E-2</v>
      </c>
      <c r="O134" s="10">
        <f t="shared" si="79"/>
        <v>0.16925207350888347</v>
      </c>
      <c r="P134" s="10">
        <f t="shared" si="79"/>
        <v>7.1707666796895803E-2</v>
      </c>
      <c r="Q134" s="10">
        <f t="shared" si="79"/>
        <v>9.3995631818149683E-2</v>
      </c>
      <c r="R134" s="10">
        <f t="shared" si="79"/>
        <v>0.19144231091126515</v>
      </c>
      <c r="S134" s="10">
        <f t="shared" si="79"/>
        <v>0.14222794210662415</v>
      </c>
      <c r="T134" s="10">
        <f t="shared" si="79"/>
        <v>0.25606415186560161</v>
      </c>
      <c r="U134" s="13">
        <f t="shared" si="12"/>
        <v>79.613768016125945</v>
      </c>
    </row>
    <row r="135" spans="1:21" x14ac:dyDescent="0.2">
      <c r="A135">
        <v>5.5</v>
      </c>
      <c r="B135" s="2" t="s">
        <v>5</v>
      </c>
      <c r="C135">
        <v>750</v>
      </c>
      <c r="D135" s="5">
        <f t="shared" si="61"/>
        <v>3.7459286121658497E-2</v>
      </c>
      <c r="E135" s="5">
        <f t="shared" si="62"/>
        <v>2.7177406919596914E-2</v>
      </c>
      <c r="F135" s="5">
        <f t="shared" si="63"/>
        <v>3.8846214081493302E-2</v>
      </c>
      <c r="G135" s="5">
        <f t="shared" si="64"/>
        <v>3.5698191560797898E-3</v>
      </c>
      <c r="H135" s="5">
        <f t="shared" si="65"/>
        <v>4.0760298718936494E-3</v>
      </c>
      <c r="I135" s="5">
        <f t="shared" si="66"/>
        <v>-1.3895406005460131E-2</v>
      </c>
      <c r="J135" s="5">
        <f t="shared" si="67"/>
        <v>0.11401463096903083</v>
      </c>
      <c r="K135" s="8">
        <v>83.8</v>
      </c>
      <c r="L135" s="8">
        <f t="shared" si="69"/>
        <v>81.811969149663184</v>
      </c>
      <c r="N135" s="10">
        <f t="shared" ref="N135:T135" si="80">N57*(100-$K135)/$K135*$K57/(100-$K57)</f>
        <v>5.0405289581851302E-2</v>
      </c>
      <c r="O135" s="10">
        <f t="shared" si="80"/>
        <v>0.14794795785123516</v>
      </c>
      <c r="P135" s="10">
        <f t="shared" si="80"/>
        <v>6.4586850851405531E-2</v>
      </c>
      <c r="Q135" s="10">
        <f t="shared" si="80"/>
        <v>8.3016477102861294E-2</v>
      </c>
      <c r="R135" s="10">
        <f t="shared" si="80"/>
        <v>0.1636826851114144</v>
      </c>
      <c r="S135" s="10">
        <f t="shared" si="80"/>
        <v>0.12695032411926974</v>
      </c>
      <c r="T135" s="10">
        <f t="shared" si="80"/>
        <v>0.21124798111429291</v>
      </c>
      <c r="U135" s="13">
        <f t="shared" si="12"/>
        <v>82.559477133662227</v>
      </c>
    </row>
    <row r="136" spans="1:21" x14ac:dyDescent="0.2">
      <c r="A136">
        <v>7.5</v>
      </c>
      <c r="B136" s="2" t="s">
        <v>5</v>
      </c>
      <c r="C136">
        <v>750</v>
      </c>
      <c r="D136" s="5">
        <f t="shared" si="61"/>
        <v>3.113694952072267E-2</v>
      </c>
      <c r="E136" s="5">
        <f t="shared" si="62"/>
        <v>1.9530605337563012E-2</v>
      </c>
      <c r="F136" s="5">
        <f t="shared" si="63"/>
        <v>2.5294864216260843E-2</v>
      </c>
      <c r="G136" s="5">
        <f t="shared" si="64"/>
        <v>1.10475249293151E-2</v>
      </c>
      <c r="H136" s="5">
        <f t="shared" si="65"/>
        <v>1.1047524929315294E-2</v>
      </c>
      <c r="I136" s="5">
        <f t="shared" si="66"/>
        <v>-1.925502323977657E-2</v>
      </c>
      <c r="J136" s="5">
        <f t="shared" si="67"/>
        <v>0.10919175118957314</v>
      </c>
      <c r="K136" s="8">
        <v>85.3</v>
      </c>
      <c r="L136" s="8">
        <f t="shared" si="69"/>
        <v>83.459713321266079</v>
      </c>
      <c r="N136" s="10">
        <f t="shared" ref="N136:T136" si="81">N58*(100-$K136)/$K136*$K58/(100-$K58)</f>
        <v>3.9827030479309605E-2</v>
      </c>
      <c r="O136" s="10">
        <f t="shared" si="81"/>
        <v>0.13098960935883727</v>
      </c>
      <c r="P136" s="10">
        <f t="shared" si="81"/>
        <v>4.9754549614035234E-2</v>
      </c>
      <c r="Q136" s="10">
        <f t="shared" si="81"/>
        <v>6.6967805345320999E-2</v>
      </c>
      <c r="R136" s="10">
        <f t="shared" si="81"/>
        <v>0.14544833989035233</v>
      </c>
      <c r="S136" s="10">
        <f t="shared" si="81"/>
        <v>9.9156607716709158E-2</v>
      </c>
      <c r="T136" s="10">
        <f t="shared" si="81"/>
        <v>0.18799419688297347</v>
      </c>
      <c r="U136" s="13">
        <f t="shared" ref="U136:U161" si="82">100/(1+T136)</f>
        <v>84.175495353746044</v>
      </c>
    </row>
    <row r="137" spans="1:21" x14ac:dyDescent="0.2">
      <c r="A137">
        <v>11</v>
      </c>
      <c r="B137" s="2" t="s">
        <v>5</v>
      </c>
      <c r="C137">
        <v>750</v>
      </c>
      <c r="D137" s="5">
        <f t="shared" si="61"/>
        <v>2.1058733255368153E-2</v>
      </c>
      <c r="E137" s="5">
        <f t="shared" si="62"/>
        <v>1.6817690707022881E-2</v>
      </c>
      <c r="F137" s="5">
        <f t="shared" si="63"/>
        <v>1.8917747029234488E-2</v>
      </c>
      <c r="G137" s="5">
        <f t="shared" si="64"/>
        <v>7.8044534086356976E-3</v>
      </c>
      <c r="H137" s="5">
        <f t="shared" si="65"/>
        <v>8.0033561203765591E-3</v>
      </c>
      <c r="I137" s="5">
        <f t="shared" si="66"/>
        <v>-9.5507176425606577E-3</v>
      </c>
      <c r="J137" s="5">
        <f t="shared" si="67"/>
        <v>8.6324917561423117E-2</v>
      </c>
      <c r="K137" s="8">
        <v>86.9</v>
      </c>
      <c r="L137" s="8">
        <f t="shared" si="69"/>
        <v>85.225322414554014</v>
      </c>
      <c r="N137" s="10">
        <f t="shared" ref="N137:T137" si="83">N59*(100-$K137)/$K137*$K59/(100-$K59)</f>
        <v>2.9606350752754983E-2</v>
      </c>
      <c r="O137" s="10">
        <f t="shared" si="83"/>
        <v>0.10567103814999598</v>
      </c>
      <c r="P137" s="10">
        <f t="shared" si="83"/>
        <v>3.7573584911537769E-2</v>
      </c>
      <c r="Q137" s="10">
        <f t="shared" si="83"/>
        <v>5.2478652368866688E-2</v>
      </c>
      <c r="R137" s="10">
        <f t="shared" si="83"/>
        <v>0.11687428101946266</v>
      </c>
      <c r="S137" s="10">
        <f t="shared" si="83"/>
        <v>7.7551993942954048E-2</v>
      </c>
      <c r="T137" s="10">
        <f t="shared" si="83"/>
        <v>0.14937618043950013</v>
      </c>
      <c r="U137" s="13">
        <f t="shared" si="82"/>
        <v>87.003717061338307</v>
      </c>
    </row>
    <row r="138" spans="1:21" x14ac:dyDescent="0.2">
      <c r="A138">
        <v>15</v>
      </c>
      <c r="B138" s="2" t="s">
        <v>5</v>
      </c>
      <c r="C138">
        <v>750</v>
      </c>
      <c r="D138" s="5">
        <f t="shared" si="61"/>
        <v>2.077785195859301E-2</v>
      </c>
      <c r="E138" s="5">
        <f t="shared" si="62"/>
        <v>1.7224277936810584E-2</v>
      </c>
      <c r="F138" s="5">
        <f t="shared" si="63"/>
        <v>3.2511043844016818E-2</v>
      </c>
      <c r="G138" s="5">
        <f t="shared" si="64"/>
        <v>7.0771344547370107E-3</v>
      </c>
      <c r="H138" s="5">
        <f t="shared" si="65"/>
        <v>7.4238760294393913E-3</v>
      </c>
      <c r="I138" s="5">
        <f t="shared" si="66"/>
        <v>-6.2287030752762318E-3</v>
      </c>
      <c r="J138" s="5">
        <f t="shared" si="67"/>
        <v>7.5751066873154013E-2</v>
      </c>
      <c r="K138" s="8">
        <v>88</v>
      </c>
      <c r="L138" s="8">
        <f t="shared" si="69"/>
        <v>86.444007858546158</v>
      </c>
      <c r="N138" s="10">
        <f t="shared" ref="N138:T138" si="84">N60*(100-$K138)/$K138*$K60/(100-$K60)</f>
        <v>3.0432707335395059E-2</v>
      </c>
      <c r="O138" s="10">
        <f t="shared" si="84"/>
        <v>9.8871501346448787E-2</v>
      </c>
      <c r="P138" s="10">
        <f t="shared" si="84"/>
        <v>4.1032176313426108E-2</v>
      </c>
      <c r="Q138" s="10">
        <f t="shared" si="84"/>
        <v>5.4689801127335007E-2</v>
      </c>
      <c r="R138" s="10">
        <f t="shared" si="84"/>
        <v>0.11243465192060868</v>
      </c>
      <c r="S138" s="10">
        <f t="shared" si="84"/>
        <v>8.9961841541114876E-2</v>
      </c>
      <c r="T138" s="10">
        <f t="shared" si="84"/>
        <v>0.15453654802147446</v>
      </c>
      <c r="U138" s="13">
        <f t="shared" si="82"/>
        <v>86.614841402266279</v>
      </c>
    </row>
    <row r="139" spans="1:21" x14ac:dyDescent="0.2">
      <c r="A139">
        <v>18.5</v>
      </c>
      <c r="B139" s="2" t="s">
        <v>5</v>
      </c>
      <c r="C139">
        <v>750</v>
      </c>
      <c r="D139" s="5">
        <f t="shared" si="61"/>
        <v>1.8950790053273492E-2</v>
      </c>
      <c r="E139" s="5">
        <f t="shared" si="62"/>
        <v>1.524233734774541E-2</v>
      </c>
      <c r="F139" s="5">
        <f t="shared" si="63"/>
        <v>3.113202221933839E-2</v>
      </c>
      <c r="G139" s="5">
        <f t="shared" si="64"/>
        <v>6.5672787911613406E-3</v>
      </c>
      <c r="H139" s="5">
        <f t="shared" si="65"/>
        <v>6.7653529895771725E-3</v>
      </c>
      <c r="I139" s="5">
        <f t="shared" si="66"/>
        <v>-6.9864758344529987E-3</v>
      </c>
      <c r="J139" s="5">
        <f t="shared" si="67"/>
        <v>6.6863744676328593E-2</v>
      </c>
      <c r="K139" s="8">
        <v>88.6</v>
      </c>
      <c r="L139" s="8">
        <f t="shared" si="69"/>
        <v>87.110411955559911</v>
      </c>
      <c r="N139" s="10">
        <f t="shared" ref="N139:T139" si="85">N61*(100-$K139)/$K139*$K61/(100-$K61)</f>
        <v>2.7268531753803203E-2</v>
      </c>
      <c r="O139" s="10">
        <f t="shared" si="85"/>
        <v>8.6649048880432969E-2</v>
      </c>
      <c r="P139" s="10">
        <f t="shared" si="85"/>
        <v>3.709826546832401E-2</v>
      </c>
      <c r="Q139" s="10">
        <f t="shared" si="85"/>
        <v>4.8821406944580169E-2</v>
      </c>
      <c r="R139" s="10">
        <f t="shared" si="85"/>
        <v>9.9207210766831325E-2</v>
      </c>
      <c r="S139" s="10">
        <f t="shared" si="85"/>
        <v>8.1881005817397559E-2</v>
      </c>
      <c r="T139" s="10">
        <f t="shared" si="85"/>
        <v>0.13853505024297136</v>
      </c>
      <c r="U139" s="13">
        <f t="shared" si="82"/>
        <v>87.832166413022847</v>
      </c>
    </row>
    <row r="140" spans="1:21" x14ac:dyDescent="0.2">
      <c r="A140">
        <v>22</v>
      </c>
      <c r="B140" s="2" t="s">
        <v>5</v>
      </c>
      <c r="C140">
        <v>750</v>
      </c>
      <c r="D140" s="5">
        <f t="shared" si="61"/>
        <v>1.4255757340088278E-2</v>
      </c>
      <c r="E140" s="5">
        <f t="shared" si="62"/>
        <v>1.4414218626744607E-2</v>
      </c>
      <c r="F140" s="5">
        <f t="shared" si="63"/>
        <v>2.4547786991520465E-2</v>
      </c>
      <c r="G140" s="5">
        <f t="shared" si="64"/>
        <v>7.7928521143179608E-3</v>
      </c>
      <c r="H140" s="5">
        <f t="shared" si="65"/>
        <v>7.9689259211443153E-3</v>
      </c>
      <c r="I140" s="5">
        <f t="shared" si="66"/>
        <v>-5.3603591208604973E-3</v>
      </c>
      <c r="J140" s="5">
        <f t="shared" si="67"/>
        <v>6.1621038322167518E-2</v>
      </c>
      <c r="K140" s="8">
        <v>89.1</v>
      </c>
      <c r="L140" s="8">
        <f t="shared" si="69"/>
        <v>87.6666502681163</v>
      </c>
      <c r="N140" s="10">
        <f t="shared" ref="N140:T140" si="86">N62*(100-$K140)/$K140*$K62/(100-$K62)</f>
        <v>2.2057665729830509E-2</v>
      </c>
      <c r="O140" s="10">
        <f t="shared" si="86"/>
        <v>7.8100498783702538E-2</v>
      </c>
      <c r="P140" s="10">
        <f t="shared" si="86"/>
        <v>3.0479079612351381E-2</v>
      </c>
      <c r="Q140" s="10">
        <f t="shared" si="86"/>
        <v>4.1797057805813623E-2</v>
      </c>
      <c r="R140" s="10">
        <f t="shared" si="86"/>
        <v>8.9749150140092826E-2</v>
      </c>
      <c r="S140" s="10">
        <f t="shared" si="86"/>
        <v>6.9883287487330581E-2</v>
      </c>
      <c r="T140" s="10">
        <f t="shared" si="86"/>
        <v>0.12524022019512268</v>
      </c>
      <c r="U140" s="13">
        <f t="shared" si="82"/>
        <v>88.869912579786273</v>
      </c>
    </row>
    <row r="141" spans="1:21" x14ac:dyDescent="0.2">
      <c r="A141">
        <v>30</v>
      </c>
      <c r="B141" s="2" t="s">
        <v>5</v>
      </c>
      <c r="C141">
        <v>750</v>
      </c>
      <c r="D141" s="5">
        <f t="shared" si="61"/>
        <v>1.4227301131755972E-2</v>
      </c>
      <c r="E141" s="5">
        <f t="shared" si="62"/>
        <v>1.4014823433804724E-2</v>
      </c>
      <c r="F141" s="5">
        <f t="shared" si="63"/>
        <v>3.1235790542805369E-2</v>
      </c>
      <c r="G141" s="5">
        <f t="shared" si="64"/>
        <v>8.8715218724648992E-3</v>
      </c>
      <c r="H141" s="5">
        <f t="shared" si="65"/>
        <v>9.0896401076101252E-3</v>
      </c>
      <c r="I141" s="5">
        <f t="shared" si="66"/>
        <v>-2.1790866349054583E-3</v>
      </c>
      <c r="J141" s="5">
        <f t="shared" si="67"/>
        <v>5.3329444651008542E-2</v>
      </c>
      <c r="K141" s="8">
        <v>89.8</v>
      </c>
      <c r="L141" s="8">
        <f t="shared" si="69"/>
        <v>88.446764503102528</v>
      </c>
      <c r="N141" s="10">
        <f t="shared" ref="N141:T141" si="87">N63*(100-$K141)/$K141*$K63/(100-$K63)</f>
        <v>2.2645686467021794E-2</v>
      </c>
      <c r="O141" s="10">
        <f t="shared" si="87"/>
        <v>7.3619584890077472E-2</v>
      </c>
      <c r="P141" s="10">
        <f t="shared" si="87"/>
        <v>3.2251239801517305E-2</v>
      </c>
      <c r="Q141" s="10">
        <f t="shared" si="87"/>
        <v>4.2963521070442857E-2</v>
      </c>
      <c r="R141" s="10">
        <f t="shared" si="87"/>
        <v>8.6902189463597776E-2</v>
      </c>
      <c r="S141" s="10">
        <f t="shared" si="87"/>
        <v>7.6211023448684245E-2</v>
      </c>
      <c r="T141" s="10">
        <f t="shared" si="87"/>
        <v>0.12858943510454415</v>
      </c>
      <c r="U141" s="13">
        <f t="shared" si="82"/>
        <v>88.606181211271689</v>
      </c>
    </row>
    <row r="142" spans="1:21" x14ac:dyDescent="0.2">
      <c r="A142">
        <v>37</v>
      </c>
      <c r="B142" s="2" t="s">
        <v>5</v>
      </c>
      <c r="C142">
        <v>750</v>
      </c>
      <c r="D142" s="5">
        <f t="shared" si="61"/>
        <v>1.3041320901249903E-2</v>
      </c>
      <c r="E142" s="5">
        <f t="shared" si="62"/>
        <v>1.2075398734423981E-2</v>
      </c>
      <c r="F142" s="5">
        <f t="shared" si="63"/>
        <v>2.7743365148424154E-2</v>
      </c>
      <c r="G142" s="5">
        <f t="shared" si="64"/>
        <v>8.7979836039538406E-3</v>
      </c>
      <c r="H142" s="5">
        <f t="shared" si="65"/>
        <v>9.2172725998374561E-3</v>
      </c>
      <c r="I142" s="5">
        <f t="shared" si="66"/>
        <v>-8.8052641435528711E-3</v>
      </c>
      <c r="J142" s="5">
        <f t="shared" si="67"/>
        <v>5.9590955043702265E-2</v>
      </c>
      <c r="K142" s="8">
        <v>90.3</v>
      </c>
      <c r="L142" s="8">
        <f t="shared" si="69"/>
        <v>89.004977576265333</v>
      </c>
      <c r="N142" s="10">
        <f t="shared" ref="N142:T142" si="88">N64*(100-$K142)/$K142*$K64/(100-$K64)</f>
        <v>1.9490723025880494E-2</v>
      </c>
      <c r="O142" s="10">
        <f t="shared" si="88"/>
        <v>7.1355397245260146E-2</v>
      </c>
      <c r="P142" s="10">
        <f t="shared" si="88"/>
        <v>2.7956937081907142E-2</v>
      </c>
      <c r="Q142" s="10">
        <f t="shared" si="88"/>
        <v>3.8185795732701158E-2</v>
      </c>
      <c r="R142" s="10">
        <f t="shared" si="88"/>
        <v>8.3503862407653645E-2</v>
      </c>
      <c r="S142" s="10">
        <f t="shared" si="88"/>
        <v>6.7859005524195007E-2</v>
      </c>
      <c r="T142" s="10">
        <f t="shared" si="88"/>
        <v>0.12166103188803871</v>
      </c>
      <c r="U142" s="13">
        <f t="shared" si="82"/>
        <v>89.153493931829615</v>
      </c>
    </row>
    <row r="143" spans="1:21" x14ac:dyDescent="0.2">
      <c r="A143">
        <v>45</v>
      </c>
      <c r="B143" s="2" t="s">
        <v>5</v>
      </c>
      <c r="C143">
        <v>750</v>
      </c>
      <c r="D143" s="5">
        <f t="shared" si="61"/>
        <v>1.0699830571312519E-2</v>
      </c>
      <c r="E143" s="5">
        <f t="shared" si="62"/>
        <v>1.5077868203882516E-2</v>
      </c>
      <c r="F143" s="5">
        <f t="shared" si="63"/>
        <v>2.5889584374890834E-2</v>
      </c>
      <c r="G143" s="5">
        <f t="shared" si="64"/>
        <v>5.3663225269959536E-3</v>
      </c>
      <c r="H143" s="5">
        <f t="shared" si="65"/>
        <v>5.8672109106863712E-3</v>
      </c>
      <c r="I143" s="5">
        <f t="shared" si="66"/>
        <v>-3.9065456025536571E-3</v>
      </c>
      <c r="J143" s="5">
        <f t="shared" si="67"/>
        <v>4.1811477846274807E-2</v>
      </c>
      <c r="K143" s="8">
        <v>90.7</v>
      </c>
      <c r="L143" s="8">
        <f t="shared" si="69"/>
        <v>89.452142610582385</v>
      </c>
      <c r="N143" s="10">
        <f t="shared" ref="N143:T143" si="89">N65*(100-$K143)/$K143*$K65/(100-$K65)</f>
        <v>1.7830745192571766E-2</v>
      </c>
      <c r="O143" s="10">
        <f t="shared" si="89"/>
        <v>5.5700610203101845E-2</v>
      </c>
      <c r="P143" s="10">
        <f t="shared" si="89"/>
        <v>2.6607114481178341E-2</v>
      </c>
      <c r="Q143" s="10">
        <f t="shared" si="89"/>
        <v>3.4248248425060739E-2</v>
      </c>
      <c r="R143" s="10">
        <f t="shared" si="89"/>
        <v>6.6766057001867163E-2</v>
      </c>
      <c r="S143" s="10">
        <f t="shared" si="89"/>
        <v>6.297526316979829E-2</v>
      </c>
      <c r="T143" s="10">
        <f t="shared" si="89"/>
        <v>0.10080574883148923</v>
      </c>
      <c r="U143" s="13">
        <f t="shared" si="82"/>
        <v>90.842548838567112</v>
      </c>
    </row>
    <row r="144" spans="1:21" x14ac:dyDescent="0.2">
      <c r="A144">
        <v>55</v>
      </c>
      <c r="B144" s="2" t="s">
        <v>5</v>
      </c>
      <c r="C144">
        <v>750</v>
      </c>
      <c r="D144" s="5">
        <f t="shared" si="61"/>
        <v>1.0952655299936991E-2</v>
      </c>
      <c r="E144" s="5">
        <f t="shared" si="62"/>
        <v>1.2844604542232213E-2</v>
      </c>
      <c r="F144" s="5">
        <f t="shared" si="63"/>
        <v>2.9692931449122412E-2</v>
      </c>
      <c r="G144" s="5">
        <f t="shared" si="64"/>
        <v>6.7478739585442871E-3</v>
      </c>
      <c r="H144" s="5">
        <f t="shared" si="65"/>
        <v>6.5589120641449672E-3</v>
      </c>
      <c r="I144" s="5">
        <f t="shared" si="66"/>
        <v>-6.3303277125553725E-4</v>
      </c>
      <c r="J144" s="5">
        <f t="shared" si="67"/>
        <v>4.1135744892526846E-2</v>
      </c>
      <c r="K144" s="8">
        <v>91</v>
      </c>
      <c r="L144" s="8">
        <f t="shared" si="69"/>
        <v>89.787863838184506</v>
      </c>
      <c r="N144" s="10">
        <f t="shared" ref="N144:T144" si="90">N66*(100-$K144)/$K144*$K66/(100-$K66)</f>
        <v>1.8563396794887062E-2</v>
      </c>
      <c r="O144" s="10">
        <f t="shared" si="90"/>
        <v>5.8619227265981649E-2</v>
      </c>
      <c r="P144" s="10">
        <f t="shared" si="90"/>
        <v>2.7524270358509517E-2</v>
      </c>
      <c r="Q144" s="10">
        <f t="shared" si="90"/>
        <v>3.6019026519664737E-2</v>
      </c>
      <c r="R144" s="10">
        <f t="shared" si="90"/>
        <v>7.0314567549913387E-2</v>
      </c>
      <c r="S144" s="10">
        <f t="shared" si="90"/>
        <v>6.6784307634467854E-2</v>
      </c>
      <c r="T144" s="10">
        <f t="shared" si="90"/>
        <v>0.10729968943525212</v>
      </c>
      <c r="U144" s="13">
        <f t="shared" si="82"/>
        <v>90.309787814536705</v>
      </c>
    </row>
    <row r="145" spans="1:21" x14ac:dyDescent="0.2">
      <c r="A145">
        <v>75</v>
      </c>
      <c r="B145" s="2" t="s">
        <v>5</v>
      </c>
      <c r="C145">
        <v>750</v>
      </c>
      <c r="D145" s="5">
        <f t="shared" si="61"/>
        <v>1.1340583540183885E-2</v>
      </c>
      <c r="E145" s="5">
        <f t="shared" si="62"/>
        <v>1.3213306690110699E-2</v>
      </c>
      <c r="F145" s="5">
        <f t="shared" si="63"/>
        <v>3.6255740901824124E-2</v>
      </c>
      <c r="G145" s="5">
        <f t="shared" si="64"/>
        <v>3.1148151007595881E-3</v>
      </c>
      <c r="H145" s="5">
        <f t="shared" si="65"/>
        <v>3.5327467894401277E-3</v>
      </c>
      <c r="I145" s="5">
        <f t="shared" si="66"/>
        <v>-2.0404461516456973E-3</v>
      </c>
      <c r="J145" s="5">
        <f t="shared" si="67"/>
        <v>3.5587460365753221E-2</v>
      </c>
      <c r="K145" s="8">
        <v>91.6</v>
      </c>
      <c r="L145" s="8">
        <f t="shared" si="69"/>
        <v>90.46020146158402</v>
      </c>
      <c r="N145" s="10">
        <f t="shared" ref="N145:T145" si="91">N67*(100-$K145)/$K145*$K67/(100-$K67)</f>
        <v>1.868646753211935E-2</v>
      </c>
      <c r="O145" s="10">
        <f t="shared" si="91"/>
        <v>5.1456408682713069E-2</v>
      </c>
      <c r="P145" s="10">
        <f t="shared" si="91"/>
        <v>2.8877813986127172E-2</v>
      </c>
      <c r="Q145" s="10">
        <f t="shared" si="91"/>
        <v>3.5497962688245711E-2</v>
      </c>
      <c r="R145" s="10">
        <f t="shared" si="91"/>
        <v>6.2998780572542712E-2</v>
      </c>
      <c r="S145" s="10">
        <f t="shared" si="91"/>
        <v>7.0348163620284149E-2</v>
      </c>
      <c r="T145" s="10">
        <f t="shared" si="91"/>
        <v>0.1010042072364261</v>
      </c>
      <c r="U145" s="13">
        <f t="shared" si="82"/>
        <v>90.826174271399779</v>
      </c>
    </row>
    <row r="146" spans="1:21" x14ac:dyDescent="0.2">
      <c r="A146">
        <v>90</v>
      </c>
      <c r="B146" s="2" t="s">
        <v>5</v>
      </c>
      <c r="C146">
        <v>750</v>
      </c>
      <c r="D146" s="5">
        <f t="shared" si="61"/>
        <v>1.471556499335426E-2</v>
      </c>
      <c r="E146" s="5">
        <f t="shared" si="62"/>
        <v>1.748197866962567E-2</v>
      </c>
      <c r="F146" s="5">
        <f t="shared" si="63"/>
        <v>2.8359653287701014E-2</v>
      </c>
      <c r="G146" s="5">
        <f t="shared" si="64"/>
        <v>6.4566162796919346E-3</v>
      </c>
      <c r="H146" s="5">
        <f t="shared" si="65"/>
        <v>6.4557932033989518E-3</v>
      </c>
      <c r="I146" s="5">
        <f t="shared" si="66"/>
        <v>-1.1939610661493849E-3</v>
      </c>
      <c r="J146" s="5">
        <f t="shared" si="67"/>
        <v>3.4061895511835166E-2</v>
      </c>
      <c r="K146" s="8">
        <v>91.9</v>
      </c>
      <c r="L146" s="8">
        <f t="shared" si="69"/>
        <v>90.796818653361655</v>
      </c>
      <c r="N146" s="10">
        <f t="shared" ref="N146:T146" si="92">N68*(100-$K146)/$K146*$K68/(100-$K68)</f>
        <v>2.2815018765765301E-2</v>
      </c>
      <c r="O146" s="10">
        <f t="shared" si="92"/>
        <v>5.5744113582063118E-2</v>
      </c>
      <c r="P146" s="10">
        <f t="shared" si="92"/>
        <v>3.2679486880588172E-2</v>
      </c>
      <c r="Q146" s="10">
        <f t="shared" si="92"/>
        <v>3.9675525105150343E-2</v>
      </c>
      <c r="R146" s="10">
        <f t="shared" si="92"/>
        <v>6.8256658536473738E-2</v>
      </c>
      <c r="S146" s="10">
        <f t="shared" si="92"/>
        <v>7.170379266633771E-2</v>
      </c>
      <c r="T146" s="10">
        <f t="shared" si="92"/>
        <v>0.10633754087945745</v>
      </c>
      <c r="U146" s="13">
        <f t="shared" si="82"/>
        <v>90.388327526613011</v>
      </c>
    </row>
    <row r="147" spans="1:21" x14ac:dyDescent="0.2">
      <c r="A147">
        <v>110</v>
      </c>
      <c r="B147" s="2" t="s">
        <v>5</v>
      </c>
      <c r="C147">
        <v>750</v>
      </c>
      <c r="D147" s="5">
        <f t="shared" si="61"/>
        <v>1.1680546174627313E-2</v>
      </c>
      <c r="E147" s="5">
        <f t="shared" si="62"/>
        <v>1.3961360001996742E-2</v>
      </c>
      <c r="F147" s="5">
        <f t="shared" si="63"/>
        <v>2.6774413097748778E-2</v>
      </c>
      <c r="G147" s="5">
        <f t="shared" si="64"/>
        <v>5.589713423912096E-3</v>
      </c>
      <c r="H147" s="5">
        <f t="shared" si="65"/>
        <v>5.6289764063388592E-3</v>
      </c>
      <c r="I147" s="5">
        <f t="shared" si="66"/>
        <v>-1.7266682123345534E-3</v>
      </c>
      <c r="J147" s="5">
        <f t="shared" si="67"/>
        <v>2.7003830747198178E-2</v>
      </c>
      <c r="K147" s="8">
        <v>92.3</v>
      </c>
      <c r="L147" s="8">
        <f>100/(1+(1+0.25)*(100/K147-1))</f>
        <v>90.55678194751043</v>
      </c>
      <c r="N147" s="10">
        <f t="shared" ref="N147:T147" si="93">N69*(100-$K147)/$K147*$K69/(100-$K69)</f>
        <v>1.8209686823687926E-2</v>
      </c>
      <c r="O147" s="10">
        <f t="shared" si="93"/>
        <v>4.3870688909973622E-2</v>
      </c>
      <c r="P147" s="10">
        <f t="shared" si="93"/>
        <v>2.6873533119525419E-2</v>
      </c>
      <c r="Q147" s="10">
        <f t="shared" si="93"/>
        <v>3.2292978234080331E-2</v>
      </c>
      <c r="R147" s="10">
        <f t="shared" si="93"/>
        <v>5.4834092798467265E-2</v>
      </c>
      <c r="S147" s="10">
        <f t="shared" si="93"/>
        <v>6.1108615312567838E-2</v>
      </c>
      <c r="T147" s="10">
        <f t="shared" si="93"/>
        <v>8.8912171639487392E-2</v>
      </c>
      <c r="U147" s="13">
        <f t="shared" si="82"/>
        <v>91.834771071975482</v>
      </c>
    </row>
    <row r="148" spans="1:21" x14ac:dyDescent="0.2">
      <c r="A148">
        <v>132</v>
      </c>
      <c r="B148" s="2" t="s">
        <v>5</v>
      </c>
      <c r="C148">
        <v>750</v>
      </c>
      <c r="D148" s="5">
        <f t="shared" si="61"/>
        <v>1.1164811417685362E-2</v>
      </c>
      <c r="E148" s="5">
        <f t="shared" si="62"/>
        <v>1.2498319010987857E-2</v>
      </c>
      <c r="F148" s="5">
        <f t="shared" si="63"/>
        <v>2.4991776370186097E-2</v>
      </c>
      <c r="G148" s="5">
        <f t="shared" si="64"/>
        <v>6.4425417283505149E-3</v>
      </c>
      <c r="H148" s="5">
        <f t="shared" si="65"/>
        <v>6.4966013687641766E-3</v>
      </c>
      <c r="I148" s="5">
        <f t="shared" si="66"/>
        <v>-1.6240081510208171E-3</v>
      </c>
      <c r="J148" s="5">
        <f t="shared" si="67"/>
        <v>2.7108157042898706E-2</v>
      </c>
      <c r="K148" s="8">
        <v>92.6</v>
      </c>
      <c r="L148" s="8">
        <f t="shared" ref="L148:L161" si="94">100/(1+(1+0.25)*(100/K148-1))</f>
        <v>90.918016691212557</v>
      </c>
      <c r="N148" s="10">
        <f t="shared" ref="N148:T148" si="95">N70*(100-$K148)/$K148*$K70/(100-$K70)</f>
        <v>1.7265677034597127E-2</v>
      </c>
      <c r="O148" s="10">
        <f t="shared" si="95"/>
        <v>4.335219910308219E-2</v>
      </c>
      <c r="P148" s="10">
        <f t="shared" si="95"/>
        <v>2.5253011618549669E-2</v>
      </c>
      <c r="Q148" s="10">
        <f t="shared" si="95"/>
        <v>3.0838305502531641E-2</v>
      </c>
      <c r="R148" s="10">
        <f t="shared" si="95"/>
        <v>5.3991485113969957E-2</v>
      </c>
      <c r="S148" s="10">
        <f t="shared" si="95"/>
        <v>5.7854727758352244E-2</v>
      </c>
      <c r="T148" s="10">
        <f t="shared" si="95"/>
        <v>8.7078198787851835E-2</v>
      </c>
      <c r="U148" s="13">
        <f t="shared" si="82"/>
        <v>91.989702407338442</v>
      </c>
    </row>
    <row r="149" spans="1:21" x14ac:dyDescent="0.2">
      <c r="A149">
        <v>160</v>
      </c>
      <c r="B149" s="2" t="s">
        <v>5</v>
      </c>
      <c r="C149">
        <v>750</v>
      </c>
      <c r="D149" s="5">
        <f t="shared" si="61"/>
        <v>1.0276017037808095E-2</v>
      </c>
      <c r="E149" s="5">
        <f t="shared" si="62"/>
        <v>1.0618613929395421E-2</v>
      </c>
      <c r="F149" s="5">
        <f t="shared" si="63"/>
        <v>2.23721582154459E-2</v>
      </c>
      <c r="G149" s="5">
        <f t="shared" si="64"/>
        <v>7.0635945154148005E-3</v>
      </c>
      <c r="H149" s="5">
        <f t="shared" si="65"/>
        <v>7.1400394068452805E-3</v>
      </c>
      <c r="I149" s="5">
        <f t="shared" si="66"/>
        <v>-1.4831977787727324E-3</v>
      </c>
      <c r="J149" s="5">
        <f t="shared" si="67"/>
        <v>2.6309147655014645E-2</v>
      </c>
      <c r="K149" s="8">
        <v>93</v>
      </c>
      <c r="L149" s="8">
        <f t="shared" si="94"/>
        <v>91.400491400491404</v>
      </c>
      <c r="N149" s="10">
        <f t="shared" ref="N149:T149" si="96">N71*(100-$K149)/$K149*$K71/(100-$K71)</f>
        <v>1.5740712135603897E-2</v>
      </c>
      <c r="O149" s="10">
        <f t="shared" si="96"/>
        <v>4.1367031376645803E-2</v>
      </c>
      <c r="P149" s="10">
        <f t="shared" si="96"/>
        <v>2.2784186284451179E-2</v>
      </c>
      <c r="Q149" s="10">
        <f t="shared" si="96"/>
        <v>2.8343253358089265E-2</v>
      </c>
      <c r="R149" s="10">
        <f t="shared" si="96"/>
        <v>5.1321120542027969E-2</v>
      </c>
      <c r="S149" s="10">
        <f t="shared" si="96"/>
        <v>5.2653385687581739E-2</v>
      </c>
      <c r="T149" s="10">
        <f t="shared" si="96"/>
        <v>8.2296372981151486E-2</v>
      </c>
      <c r="U149" s="13">
        <f t="shared" si="82"/>
        <v>92.396133347978548</v>
      </c>
    </row>
    <row r="150" spans="1:21" x14ac:dyDescent="0.2">
      <c r="A150">
        <v>200</v>
      </c>
      <c r="B150" s="2" t="s">
        <v>5</v>
      </c>
      <c r="C150">
        <v>750</v>
      </c>
      <c r="D150" s="5">
        <f t="shared" si="61"/>
        <v>9.9230009389397467E-3</v>
      </c>
      <c r="E150" s="5">
        <f t="shared" si="62"/>
        <v>1.0578760194980399E-2</v>
      </c>
      <c r="F150" s="5">
        <f t="shared" si="63"/>
        <v>1.7351399911442994E-2</v>
      </c>
      <c r="G150" s="5">
        <f t="shared" si="64"/>
        <v>7.6409012019117845E-3</v>
      </c>
      <c r="H150" s="5">
        <f t="shared" si="65"/>
        <v>8.3010192878935629E-3</v>
      </c>
      <c r="I150" s="5">
        <f t="shared" si="66"/>
        <v>-4.8086015197987553E-3</v>
      </c>
      <c r="J150" s="5">
        <f t="shared" si="67"/>
        <v>2.6951677777608776E-2</v>
      </c>
      <c r="K150" s="8">
        <v>93.5</v>
      </c>
      <c r="L150" s="8">
        <f t="shared" si="94"/>
        <v>92.004920049200493</v>
      </c>
      <c r="N150" s="10">
        <f t="shared" ref="N150:T150" si="97">N72*(100-$K150)/$K150*$K72/(100-$K72)</f>
        <v>1.4286297901174111E-2</v>
      </c>
      <c r="O150" s="10">
        <f t="shared" si="97"/>
        <v>3.8224268745931406E-2</v>
      </c>
      <c r="P150" s="10">
        <f t="shared" si="97"/>
        <v>2.0401042084374651E-2</v>
      </c>
      <c r="Q150" s="10">
        <f t="shared" si="97"/>
        <v>2.5357776054525862E-2</v>
      </c>
      <c r="R150" s="10">
        <f t="shared" si="97"/>
        <v>4.7589012695030068E-2</v>
      </c>
      <c r="S150" s="10">
        <f t="shared" si="97"/>
        <v>4.6172259852317328E-2</v>
      </c>
      <c r="T150" s="10">
        <f t="shared" si="97"/>
        <v>7.5938157792978578E-2</v>
      </c>
      <c r="U150" s="13">
        <f t="shared" si="82"/>
        <v>92.942144746613792</v>
      </c>
    </row>
    <row r="151" spans="1:21" x14ac:dyDescent="0.2">
      <c r="A151">
        <v>250</v>
      </c>
      <c r="B151" s="2" t="s">
        <v>5</v>
      </c>
      <c r="C151">
        <v>750</v>
      </c>
      <c r="D151" s="5">
        <f t="shared" si="61"/>
        <v>9.6894966384841255E-3</v>
      </c>
      <c r="E151" s="5">
        <f t="shared" si="62"/>
        <v>9.8147358736894591E-3</v>
      </c>
      <c r="F151" s="5">
        <f t="shared" si="63"/>
        <v>2.0725329046606095E-2</v>
      </c>
      <c r="G151" s="5">
        <f t="shared" si="64"/>
        <v>6.8172146369288172E-3</v>
      </c>
      <c r="H151" s="5">
        <f t="shared" si="65"/>
        <v>6.8454078092856363E-3</v>
      </c>
      <c r="I151" s="5">
        <f t="shared" si="66"/>
        <v>-1.4677011839364651E-3</v>
      </c>
      <c r="J151" s="5">
        <f t="shared" si="67"/>
        <v>2.2100120529228641E-2</v>
      </c>
      <c r="K151" s="8">
        <v>93.5</v>
      </c>
      <c r="L151" s="8">
        <f t="shared" si="94"/>
        <v>92.004920049200493</v>
      </c>
      <c r="N151" s="10">
        <f t="shared" ref="N151:T151" si="98">N73*(100-$K151)/$K151*$K73/(100-$K73)</f>
        <v>1.4586104762369091E-2</v>
      </c>
      <c r="O151" s="10">
        <f t="shared" si="98"/>
        <v>3.6203074664924124E-2</v>
      </c>
      <c r="P151" s="10">
        <f t="shared" si="98"/>
        <v>2.1112526528497176E-2</v>
      </c>
      <c r="Q151" s="10">
        <f t="shared" si="98"/>
        <v>2.5849366195015773E-2</v>
      </c>
      <c r="R151" s="10">
        <f t="shared" si="98"/>
        <v>4.5530575453058379E-2</v>
      </c>
      <c r="S151" s="10">
        <f t="shared" si="98"/>
        <v>4.8436396710672222E-2</v>
      </c>
      <c r="T151" s="10">
        <f t="shared" si="98"/>
        <v>7.4524603350286267E-2</v>
      </c>
      <c r="U151" s="13">
        <f t="shared" si="82"/>
        <v>93.064411636743898</v>
      </c>
    </row>
    <row r="152" spans="1:21" x14ac:dyDescent="0.2">
      <c r="A152">
        <v>315</v>
      </c>
      <c r="B152" s="2" t="s">
        <v>5</v>
      </c>
      <c r="C152">
        <v>750</v>
      </c>
      <c r="D152" s="5">
        <f t="shared" si="61"/>
        <v>8.5865756396741738E-3</v>
      </c>
      <c r="E152" s="5">
        <f t="shared" si="62"/>
        <v>9.2330560343512058E-3</v>
      </c>
      <c r="F152" s="5">
        <f t="shared" si="63"/>
        <v>1.6948441675277329E-2</v>
      </c>
      <c r="G152" s="5">
        <f t="shared" si="64"/>
        <v>6.7899604902493249E-3</v>
      </c>
      <c r="H152" s="5">
        <f t="shared" si="65"/>
        <v>6.8167663210601109E-3</v>
      </c>
      <c r="I152" s="5">
        <f t="shared" si="66"/>
        <v>-1.5385218791013344E-3</v>
      </c>
      <c r="J152" s="5">
        <f t="shared" si="67"/>
        <v>2.1688996101062889E-2</v>
      </c>
      <c r="K152" s="8">
        <v>93.5</v>
      </c>
      <c r="L152" s="8">
        <f t="shared" si="94"/>
        <v>92.004920049200493</v>
      </c>
      <c r="N152" s="10">
        <f t="shared" ref="N152:T152" si="99">N74*(100-$K152)/$K152*$K74/(100-$K74)</f>
        <v>1.3057770165609694E-2</v>
      </c>
      <c r="O152" s="10">
        <f t="shared" si="99"/>
        <v>3.4228129492556943E-2</v>
      </c>
      <c r="P152" s="10">
        <f t="shared" si="99"/>
        <v>1.8729844101297067E-2</v>
      </c>
      <c r="Q152" s="10">
        <f t="shared" si="99"/>
        <v>2.3367995117731587E-2</v>
      </c>
      <c r="R152" s="10">
        <f t="shared" si="99"/>
        <v>4.2689860123020347E-2</v>
      </c>
      <c r="S152" s="10">
        <f t="shared" si="99"/>
        <v>4.2822743137845135E-2</v>
      </c>
      <c r="T152" s="10">
        <f t="shared" si="99"/>
        <v>6.8525274382573692E-2</v>
      </c>
      <c r="U152" s="13">
        <f t="shared" si="82"/>
        <v>93.586929946774561</v>
      </c>
    </row>
    <row r="153" spans="1:21" x14ac:dyDescent="0.2">
      <c r="A153">
        <v>355</v>
      </c>
      <c r="B153" s="2" t="s">
        <v>5</v>
      </c>
      <c r="C153">
        <v>750</v>
      </c>
      <c r="D153" s="5">
        <f t="shared" si="61"/>
        <v>8.1848477983737025E-3</v>
      </c>
      <c r="E153" s="5">
        <f t="shared" si="62"/>
        <v>8.7618860729089948E-3</v>
      </c>
      <c r="F153" s="5">
        <f t="shared" si="63"/>
        <v>1.6195747031305455E-2</v>
      </c>
      <c r="G153" s="5">
        <f t="shared" si="64"/>
        <v>6.7738318951175852E-3</v>
      </c>
      <c r="H153" s="5">
        <f t="shared" si="65"/>
        <v>6.8007713520535223E-3</v>
      </c>
      <c r="I153" s="5">
        <f t="shared" si="66"/>
        <v>-1.5284742777733062E-3</v>
      </c>
      <c r="J153" s="5">
        <f t="shared" si="67"/>
        <v>2.0400427998906658E-2</v>
      </c>
      <c r="K153" s="8">
        <v>93.5</v>
      </c>
      <c r="L153" s="8">
        <f t="shared" si="94"/>
        <v>92.004920049200493</v>
      </c>
      <c r="N153" s="10">
        <f t="shared" ref="N153:T153" si="100">N75*(100-$K153)/$K153*$K75/(100-$K75)</f>
        <v>1.2412868323001055E-2</v>
      </c>
      <c r="O153" s="10">
        <f t="shared" si="100"/>
        <v>3.2378013410473645E-2</v>
      </c>
      <c r="P153" s="10">
        <f t="shared" si="100"/>
        <v>1.7825580072241165E-2</v>
      </c>
      <c r="Q153" s="10">
        <f t="shared" si="100"/>
        <v>2.2222374649887619E-2</v>
      </c>
      <c r="R153" s="10">
        <f t="shared" si="100"/>
        <v>4.0573790099360095E-2</v>
      </c>
      <c r="S153" s="10">
        <f t="shared" si="100"/>
        <v>4.0872001575220931E-2</v>
      </c>
      <c r="T153" s="10">
        <f t="shared" si="100"/>
        <v>6.5589037870892597E-2</v>
      </c>
      <c r="U153" s="13">
        <f t="shared" si="82"/>
        <v>93.844809251984884</v>
      </c>
    </row>
    <row r="154" spans="1:21" x14ac:dyDescent="0.2">
      <c r="A154">
        <v>400</v>
      </c>
      <c r="B154" s="2" t="s">
        <v>5</v>
      </c>
      <c r="C154">
        <v>750</v>
      </c>
      <c r="D154" s="5">
        <f t="shared" si="61"/>
        <v>7.776448777078341E-3</v>
      </c>
      <c r="E154" s="5">
        <f t="shared" si="62"/>
        <v>8.2856692001385956E-3</v>
      </c>
      <c r="F154" s="5">
        <f t="shared" si="63"/>
        <v>1.5431155491828039E-2</v>
      </c>
      <c r="G154" s="5">
        <f t="shared" si="64"/>
        <v>6.7722084799530374E-3</v>
      </c>
      <c r="H154" s="5">
        <f t="shared" si="65"/>
        <v>6.8059326645841939E-3</v>
      </c>
      <c r="I154" s="5">
        <f t="shared" si="66"/>
        <v>-1.4846259536325235E-3</v>
      </c>
      <c r="J154" s="5">
        <f t="shared" si="67"/>
        <v>1.908955553753551E-2</v>
      </c>
      <c r="K154" s="8">
        <v>93.5</v>
      </c>
      <c r="L154" s="8">
        <f t="shared" si="94"/>
        <v>92.004920049200493</v>
      </c>
      <c r="N154" s="10">
        <f t="shared" ref="N154:T154" si="101">N76*(100-$K154)/$K154*$K76/(100-$K76)</f>
        <v>1.176665546001038E-2</v>
      </c>
      <c r="O154" s="10">
        <f t="shared" si="101"/>
        <v>3.0535665790780004E-2</v>
      </c>
      <c r="P154" s="10">
        <f t="shared" si="101"/>
        <v>1.6916987195675144E-2</v>
      </c>
      <c r="Q154" s="10">
        <f t="shared" si="101"/>
        <v>2.1079045009202903E-2</v>
      </c>
      <c r="R154" s="10">
        <f t="shared" si="101"/>
        <v>3.8469589240130206E-2</v>
      </c>
      <c r="S154" s="10">
        <f t="shared" si="101"/>
        <v>3.8917884662746885E-2</v>
      </c>
      <c r="T154" s="10">
        <f t="shared" si="101"/>
        <v>6.267634419748519E-2</v>
      </c>
      <c r="U154" s="13">
        <f t="shared" si="82"/>
        <v>94.102028850108894</v>
      </c>
    </row>
    <row r="155" spans="1:21" x14ac:dyDescent="0.2">
      <c r="A155">
        <v>500</v>
      </c>
      <c r="B155" s="2" t="s">
        <v>5</v>
      </c>
      <c r="C155">
        <v>750</v>
      </c>
      <c r="D155" s="5">
        <f t="shared" si="61"/>
        <v>7.3581307271336008E-3</v>
      </c>
      <c r="E155" s="5">
        <f t="shared" si="62"/>
        <v>7.8134166544414213E-3</v>
      </c>
      <c r="F155" s="5">
        <f t="shared" si="63"/>
        <v>1.467969623957574E-2</v>
      </c>
      <c r="G155" s="5">
        <f t="shared" si="64"/>
        <v>6.7553420309191398E-3</v>
      </c>
      <c r="H155" s="5">
        <f t="shared" si="65"/>
        <v>6.7897596080192385E-3</v>
      </c>
      <c r="I155" s="5">
        <f t="shared" si="66"/>
        <v>-1.3923040669622799E-3</v>
      </c>
      <c r="J155" s="5">
        <f t="shared" si="67"/>
        <v>1.7728352123020152E-2</v>
      </c>
      <c r="K155" s="8">
        <v>93.5</v>
      </c>
      <c r="L155" s="8">
        <f t="shared" si="94"/>
        <v>92.004920049200493</v>
      </c>
      <c r="N155" s="10">
        <f t="shared" ref="N155:T155" si="102">N77*(100-$K155)/$K155*$K77/(100-$K77)</f>
        <v>1.1120986614367558E-2</v>
      </c>
      <c r="O155" s="10">
        <f t="shared" si="102"/>
        <v>2.8678209445006292E-2</v>
      </c>
      <c r="P155" s="10">
        <f t="shared" si="102"/>
        <v>1.6011903537537946E-2</v>
      </c>
      <c r="Q155" s="10">
        <f t="shared" si="102"/>
        <v>1.9939476840888225E-2</v>
      </c>
      <c r="R155" s="10">
        <f t="shared" si="102"/>
        <v>3.6345922087770495E-2</v>
      </c>
      <c r="S155" s="10">
        <f t="shared" si="102"/>
        <v>3.6973455028159227E-2</v>
      </c>
      <c r="T155" s="10">
        <f t="shared" si="102"/>
        <v>5.9732393316147013E-2</v>
      </c>
      <c r="U155" s="13">
        <f t="shared" si="82"/>
        <v>94.363445555417002</v>
      </c>
    </row>
    <row r="156" spans="1:21" x14ac:dyDescent="0.2">
      <c r="A156">
        <v>560</v>
      </c>
      <c r="B156" s="2" t="s">
        <v>5</v>
      </c>
      <c r="C156">
        <v>750</v>
      </c>
      <c r="D156" s="5">
        <f t="shared" si="61"/>
        <v>7.1665260784746707E-3</v>
      </c>
      <c r="E156" s="5">
        <f t="shared" si="62"/>
        <v>7.7130386894528752E-3</v>
      </c>
      <c r="F156" s="5">
        <f t="shared" si="63"/>
        <v>1.4651025951330394E-2</v>
      </c>
      <c r="G156" s="5">
        <f t="shared" si="64"/>
        <v>6.6979951303671598E-3</v>
      </c>
      <c r="H156" s="5">
        <f t="shared" si="65"/>
        <v>6.8489982610191666E-3</v>
      </c>
      <c r="I156" s="5">
        <f t="shared" si="66"/>
        <v>-1.3329728306308714E-3</v>
      </c>
      <c r="J156" s="5">
        <f t="shared" si="67"/>
        <v>1.6455152905606309E-2</v>
      </c>
      <c r="K156" s="8">
        <v>93.5</v>
      </c>
      <c r="L156" s="8">
        <f t="shared" si="94"/>
        <v>92.004920049200493</v>
      </c>
      <c r="N156" s="10">
        <f t="shared" ref="N156:T156" si="103">N78*(100-$K156)/$K156*$K78/(100-$K78)</f>
        <v>1.0837088795107815E-2</v>
      </c>
      <c r="O156" s="10">
        <f t="shared" si="103"/>
        <v>2.7235216121676963E-2</v>
      </c>
      <c r="P156" s="10">
        <f t="shared" si="103"/>
        <v>1.5697333705628792E-2</v>
      </c>
      <c r="Q156" s="10">
        <f t="shared" si="103"/>
        <v>1.9398415504729448E-2</v>
      </c>
      <c r="R156" s="10">
        <f t="shared" si="103"/>
        <v>3.4869229116447513E-2</v>
      </c>
      <c r="S156" s="10">
        <f t="shared" si="103"/>
        <v>3.6364640878190677E-2</v>
      </c>
      <c r="T156" s="10">
        <f t="shared" si="103"/>
        <v>5.8199764185619694E-2</v>
      </c>
      <c r="U156" s="13">
        <f t="shared" si="82"/>
        <v>94.500115558955002</v>
      </c>
    </row>
    <row r="157" spans="1:21" x14ac:dyDescent="0.2">
      <c r="A157">
        <v>630</v>
      </c>
      <c r="B157" s="2" t="s">
        <v>5</v>
      </c>
      <c r="C157">
        <v>750</v>
      </c>
      <c r="D157" s="5">
        <f t="shared" si="61"/>
        <v>6.8977723707190873E-3</v>
      </c>
      <c r="E157" s="5">
        <f t="shared" si="62"/>
        <v>7.5736434690250876E-3</v>
      </c>
      <c r="F157" s="5">
        <f t="shared" si="63"/>
        <v>1.4734772377674982E-2</v>
      </c>
      <c r="G157" s="5">
        <f t="shared" si="64"/>
        <v>6.6999080209475814E-3</v>
      </c>
      <c r="H157" s="5">
        <f t="shared" si="65"/>
        <v>6.7954287217672216E-3</v>
      </c>
      <c r="I157" s="5">
        <f t="shared" si="66"/>
        <v>-8.9584944303937319E-4</v>
      </c>
      <c r="J157" s="5">
        <f t="shared" si="67"/>
        <v>1.4842241006927805E-2</v>
      </c>
      <c r="K157" s="8">
        <v>93.5</v>
      </c>
      <c r="L157" s="8">
        <f t="shared" si="94"/>
        <v>92.004920049200493</v>
      </c>
      <c r="N157" s="10">
        <f t="shared" ref="N157:T157" si="104">N79*(100-$K157)/$K157*$K79/(100-$K79)</f>
        <v>1.0547014920024899E-2</v>
      </c>
      <c r="O157" s="10">
        <f t="shared" si="104"/>
        <v>2.5758189375815855E-2</v>
      </c>
      <c r="P157" s="10">
        <f t="shared" si="104"/>
        <v>1.5387515601255741E-2</v>
      </c>
      <c r="Q157" s="10">
        <f t="shared" si="104"/>
        <v>1.8893125527591544E-2</v>
      </c>
      <c r="R157" s="10">
        <f t="shared" si="104"/>
        <v>3.3363489954454435E-2</v>
      </c>
      <c r="S157" s="10">
        <f t="shared" si="104"/>
        <v>3.584265793331011E-2</v>
      </c>
      <c r="T157" s="10">
        <f t="shared" si="104"/>
        <v>5.6647916524022415E-2</v>
      </c>
      <c r="U157" s="13">
        <f t="shared" si="82"/>
        <v>94.638903305618314</v>
      </c>
    </row>
    <row r="158" spans="1:21" x14ac:dyDescent="0.2">
      <c r="A158">
        <v>710</v>
      </c>
      <c r="B158" s="2" t="s">
        <v>5</v>
      </c>
      <c r="C158">
        <v>750</v>
      </c>
      <c r="D158" s="5">
        <f t="shared" si="61"/>
        <v>6.9029386045821005E-3</v>
      </c>
      <c r="E158" s="5">
        <f t="shared" si="62"/>
        <v>7.4700262297264924E-3</v>
      </c>
      <c r="F158" s="5">
        <f t="shared" si="63"/>
        <v>1.6284155840788996E-2</v>
      </c>
      <c r="G158" s="5">
        <f t="shared" si="64"/>
        <v>6.7295550050745917E-3</v>
      </c>
      <c r="H158" s="5">
        <f t="shared" si="65"/>
        <v>6.791651210105186E-3</v>
      </c>
      <c r="I158" s="5">
        <f t="shared" si="66"/>
        <v>-7.6247494770095847E-4</v>
      </c>
      <c r="J158" s="5">
        <f t="shared" si="67"/>
        <v>1.3007386656651607E-2</v>
      </c>
      <c r="K158" s="8">
        <v>93.5</v>
      </c>
      <c r="L158" s="8">
        <f t="shared" si="94"/>
        <v>92.004920049200493</v>
      </c>
      <c r="N158" s="10">
        <f t="shared" ref="N158:T158" si="105">N80*(100-$K158)/$K158*$K80/(100-$K80)</f>
        <v>1.0542227015672293E-2</v>
      </c>
      <c r="O158" s="10">
        <f t="shared" si="105"/>
        <v>2.4139983562913941E-2</v>
      </c>
      <c r="P158" s="10">
        <f t="shared" si="105"/>
        <v>1.5647751752824568E-2</v>
      </c>
      <c r="Q158" s="10">
        <f t="shared" si="105"/>
        <v>1.8845272446220935E-2</v>
      </c>
      <c r="R158" s="10">
        <f t="shared" si="105"/>
        <v>3.2016592693656878E-2</v>
      </c>
      <c r="S158" s="10">
        <f t="shared" si="105"/>
        <v>3.6908031419204984E-2</v>
      </c>
      <c r="T158" s="10">
        <f t="shared" si="105"/>
        <v>5.6423238599228064E-2</v>
      </c>
      <c r="U158" s="13">
        <f t="shared" si="82"/>
        <v>94.659030913212135</v>
      </c>
    </row>
    <row r="159" spans="1:21" x14ac:dyDescent="0.2">
      <c r="A159">
        <v>800</v>
      </c>
      <c r="B159" s="2" t="s">
        <v>5</v>
      </c>
      <c r="C159">
        <v>750</v>
      </c>
      <c r="D159" s="5">
        <f t="shared" si="61"/>
        <v>6.8896400290525094E-3</v>
      </c>
      <c r="E159" s="5">
        <f t="shared" si="62"/>
        <v>7.388078622798111E-3</v>
      </c>
      <c r="F159" s="5">
        <f t="shared" si="63"/>
        <v>1.7811605103077111E-2</v>
      </c>
      <c r="G159" s="5">
        <f t="shared" si="64"/>
        <v>6.7020485997031642E-3</v>
      </c>
      <c r="H159" s="5">
        <f t="shared" si="65"/>
        <v>6.8187579335935999E-3</v>
      </c>
      <c r="I159" s="5">
        <f t="shared" si="66"/>
        <v>-5.7485679208435503E-4</v>
      </c>
      <c r="J159" s="5">
        <f t="shared" si="67"/>
        <v>1.114616969055373E-2</v>
      </c>
      <c r="K159" s="8">
        <v>93.5</v>
      </c>
      <c r="L159" s="8">
        <f t="shared" si="94"/>
        <v>92.004920049200493</v>
      </c>
      <c r="N159" s="10">
        <f t="shared" ref="N159:T159" si="106">N81*(100-$K159)/$K159*$K81/(100-$K81)</f>
        <v>1.0534161693881341E-2</v>
      </c>
      <c r="O159" s="10">
        <f t="shared" si="106"/>
        <v>2.2522882422939143E-2</v>
      </c>
      <c r="P159" s="10">
        <f t="shared" si="106"/>
        <v>1.5905484135312488E-2</v>
      </c>
      <c r="Q159" s="10">
        <f t="shared" si="106"/>
        <v>1.8799623088629598E-2</v>
      </c>
      <c r="R159" s="10">
        <f t="shared" si="106"/>
        <v>3.066360729794021E-2</v>
      </c>
      <c r="S159" s="10">
        <f t="shared" si="106"/>
        <v>3.7968639414848168E-2</v>
      </c>
      <c r="T159" s="10">
        <f t="shared" si="106"/>
        <v>5.6181443186693845E-2</v>
      </c>
      <c r="U159" s="13">
        <f t="shared" si="82"/>
        <v>94.680701545258728</v>
      </c>
    </row>
    <row r="160" spans="1:21" x14ac:dyDescent="0.2">
      <c r="A160">
        <v>900</v>
      </c>
      <c r="B160" s="2" t="s">
        <v>5</v>
      </c>
      <c r="C160">
        <v>750</v>
      </c>
      <c r="D160" s="5">
        <f t="shared" si="61"/>
        <v>6.6756319064650918E-3</v>
      </c>
      <c r="E160" s="5">
        <f t="shared" si="62"/>
        <v>7.0102470603779221E-3</v>
      </c>
      <c r="F160" s="5">
        <f t="shared" si="63"/>
        <v>1.6003984469704344E-2</v>
      </c>
      <c r="G160" s="5">
        <f t="shared" si="64"/>
        <v>6.7229104029734588E-3</v>
      </c>
      <c r="H160" s="5">
        <f t="shared" si="65"/>
        <v>6.7839377516325378E-3</v>
      </c>
      <c r="I160" s="5">
        <f t="shared" si="66"/>
        <v>-8.6298110768058545E-4</v>
      </c>
      <c r="J160" s="5">
        <f t="shared" si="67"/>
        <v>1.2474336785844302E-2</v>
      </c>
      <c r="K160" s="8">
        <v>93.5</v>
      </c>
      <c r="L160" s="8">
        <f t="shared" si="94"/>
        <v>92.004920049200493</v>
      </c>
      <c r="N160" s="10">
        <f t="shared" ref="N160:T160" si="107">N82*(100-$K160)/$K160*$K82/(100-$K82)</f>
        <v>1.0123888704999997E-2</v>
      </c>
      <c r="O160" s="10">
        <f t="shared" si="107"/>
        <v>2.3144522089300228E-2</v>
      </c>
      <c r="P160" s="10">
        <f t="shared" si="107"/>
        <v>1.5061742303737446E-2</v>
      </c>
      <c r="Q160" s="10">
        <f t="shared" si="107"/>
        <v>1.8133205106549647E-2</v>
      </c>
      <c r="R160" s="10">
        <f t="shared" si="107"/>
        <v>3.085054687163874E-2</v>
      </c>
      <c r="S160" s="10">
        <f t="shared" si="107"/>
        <v>3.5753669117819645E-2</v>
      </c>
      <c r="T160" s="10">
        <f t="shared" si="107"/>
        <v>5.4808067269317085E-2</v>
      </c>
      <c r="U160" s="13">
        <f t="shared" si="82"/>
        <v>94.803977238133555</v>
      </c>
    </row>
    <row r="161" spans="1:21" x14ac:dyDescent="0.2">
      <c r="A161">
        <v>1000</v>
      </c>
      <c r="B161" s="2" t="s">
        <v>5</v>
      </c>
      <c r="C161">
        <v>750</v>
      </c>
      <c r="D161" s="5">
        <f t="shared" si="61"/>
        <v>6.438621093033968E-3</v>
      </c>
      <c r="E161" s="5">
        <f t="shared" si="62"/>
        <v>6.6570452502705824E-3</v>
      </c>
      <c r="F161" s="5">
        <f t="shared" si="63"/>
        <v>1.4165371513043735E-2</v>
      </c>
      <c r="G161" s="5">
        <f t="shared" si="64"/>
        <v>6.7337575269332678E-3</v>
      </c>
      <c r="H161" s="5">
        <f t="shared" si="65"/>
        <v>6.7642609406336832E-3</v>
      </c>
      <c r="I161" s="5">
        <f t="shared" si="66"/>
        <v>-1.0751189203747485E-3</v>
      </c>
      <c r="J161" s="5">
        <f t="shared" si="67"/>
        <v>1.3740586035497954E-2</v>
      </c>
      <c r="K161" s="8">
        <v>93.5</v>
      </c>
      <c r="L161" s="8">
        <f t="shared" si="94"/>
        <v>92.004920049200493</v>
      </c>
      <c r="N161" s="10">
        <f t="shared" ref="N161:T161" si="108">N83*(100-$K161)/$K161*$K83/(100-$K83)</f>
        <v>9.7098628779494611E-3</v>
      </c>
      <c r="O161" s="10">
        <f t="shared" si="108"/>
        <v>2.3759890930812978E-2</v>
      </c>
      <c r="P161" s="10">
        <f t="shared" si="108"/>
        <v>1.4214614993469188E-2</v>
      </c>
      <c r="Q161" s="10">
        <f t="shared" si="108"/>
        <v>1.7470559644773564E-2</v>
      </c>
      <c r="R161" s="10">
        <f t="shared" si="108"/>
        <v>3.1031897710178447E-2</v>
      </c>
      <c r="S161" s="10">
        <f t="shared" si="108"/>
        <v>3.3533129521927121E-2</v>
      </c>
      <c r="T161" s="10">
        <f t="shared" si="108"/>
        <v>5.3424523439038397E-2</v>
      </c>
      <c r="U161" s="13">
        <f t="shared" si="82"/>
        <v>94.928490627441704</v>
      </c>
    </row>
    <row r="165" spans="1:21" ht="26" x14ac:dyDescent="0.3">
      <c r="A165" s="7" t="s">
        <v>6</v>
      </c>
      <c r="B165" s="21"/>
    </row>
    <row r="166" spans="1:21" x14ac:dyDescent="0.2">
      <c r="K166" s="3" t="s">
        <v>26</v>
      </c>
      <c r="L166" s="3" t="s">
        <v>26</v>
      </c>
      <c r="M166" s="3" t="s">
        <v>0</v>
      </c>
      <c r="N166" s="3" t="s">
        <v>22</v>
      </c>
      <c r="O166" s="3" t="s">
        <v>18</v>
      </c>
      <c r="P166" s="3" t="s">
        <v>21</v>
      </c>
      <c r="Q166" s="3" t="s">
        <v>20</v>
      </c>
      <c r="R166" s="3" t="s">
        <v>17</v>
      </c>
      <c r="S166" s="3" t="s">
        <v>19</v>
      </c>
      <c r="T166" s="3" t="s">
        <v>16</v>
      </c>
      <c r="U166" s="3" t="s">
        <v>23</v>
      </c>
    </row>
    <row r="167" spans="1:21" x14ac:dyDescent="0.2">
      <c r="K167" s="3" t="s">
        <v>28</v>
      </c>
      <c r="L167" s="3" t="s">
        <v>27</v>
      </c>
      <c r="M167" s="2" t="s">
        <v>1</v>
      </c>
      <c r="N167">
        <v>0.25</v>
      </c>
      <c r="O167">
        <v>0.25</v>
      </c>
      <c r="P167">
        <v>0.5</v>
      </c>
      <c r="Q167">
        <v>0.5</v>
      </c>
      <c r="R167">
        <v>0.5</v>
      </c>
      <c r="S167">
        <v>1</v>
      </c>
      <c r="T167">
        <v>1</v>
      </c>
      <c r="U167" s="2">
        <v>1</v>
      </c>
    </row>
    <row r="168" spans="1:21" x14ac:dyDescent="0.2">
      <c r="A168" s="3" t="s">
        <v>42</v>
      </c>
      <c r="B168" s="3" t="s">
        <v>39</v>
      </c>
      <c r="C168" s="3" t="s">
        <v>40</v>
      </c>
      <c r="D168" s="12" t="s">
        <v>9</v>
      </c>
      <c r="E168" s="12" t="s">
        <v>10</v>
      </c>
      <c r="F168" s="12" t="s">
        <v>11</v>
      </c>
      <c r="G168" s="12" t="s">
        <v>12</v>
      </c>
      <c r="H168" s="12" t="s">
        <v>13</v>
      </c>
      <c r="I168" s="12" t="s">
        <v>14</v>
      </c>
      <c r="J168" s="12" t="s">
        <v>15</v>
      </c>
      <c r="K168" s="3" t="s">
        <v>8</v>
      </c>
      <c r="L168" s="3" t="s">
        <v>8</v>
      </c>
      <c r="M168" s="4" t="s">
        <v>4</v>
      </c>
      <c r="N168">
        <v>0.25</v>
      </c>
      <c r="O168">
        <v>1</v>
      </c>
      <c r="P168">
        <v>0.25</v>
      </c>
      <c r="Q168">
        <v>0.5</v>
      </c>
      <c r="R168">
        <v>1</v>
      </c>
      <c r="S168">
        <v>0.5</v>
      </c>
      <c r="T168">
        <v>1</v>
      </c>
      <c r="U168" s="2">
        <v>1</v>
      </c>
    </row>
    <row r="169" spans="1:21" x14ac:dyDescent="0.2">
      <c r="A169">
        <v>0.12</v>
      </c>
      <c r="B169" s="2" t="s">
        <v>6</v>
      </c>
      <c r="C169">
        <v>1500</v>
      </c>
      <c r="D169" s="5">
        <f>-1/9*T169+28/45*R169-8/45*O169+4/9*S169-22/9*Q169-8/45*P169+128/45*N169</f>
        <v>0.46863271664104555</v>
      </c>
      <c r="E169" s="5">
        <f>2/3*T169-6/5*R169+8/15*O169-8/3*S169+8/3*Q169+128/15*P169-128/15*N169</f>
        <v>0.16846773201978493</v>
      </c>
      <c r="F169" s="5">
        <f>-8/9*T169+56/45*R169-16/45*O169+32/9*S169-32/9*Q169-256/45*P169+256/45*N169</f>
        <v>0.11054992447778966</v>
      </c>
      <c r="G169" s="5">
        <f>-8/3*T169+56/5*R169-128/15*O169+8/3*S169-8/3*Q169-128/15*P169+128/15*N169</f>
        <v>4.3166543044113048E-3</v>
      </c>
      <c r="H169" s="5">
        <f>32/9*T169-416/45*R169+256/45*O169-32/9*S169+32/9*Q169+256/45*P169-256/45*N169</f>
        <v>5.6562202740337852E-3</v>
      </c>
      <c r="I169" s="5">
        <f>-2*R169+10*Q169-8*P169</f>
        <v>-0.42312797023177584</v>
      </c>
      <c r="J169" s="5">
        <f>4/9*T169-28/45*R169+128/45*O169-4/9*S169-68/9*Q169+368/45*P169-128/45*N169</f>
        <v>0.79742694163870631</v>
      </c>
      <c r="K169" s="8">
        <v>50</v>
      </c>
      <c r="L169" s="8">
        <f>100/(1+(1+0.15)*(100/K169-1))</f>
        <v>46.511627906976749</v>
      </c>
      <c r="N169" s="10">
        <f t="shared" ref="N169:T178" si="109">N7*(100-$K169)/$K169*$K7/(100-$K7)</f>
        <v>0.46180575355428077</v>
      </c>
      <c r="O169" s="10">
        <f t="shared" si="109"/>
        <v>0.89339066867601469</v>
      </c>
      <c r="P169" s="10">
        <f t="shared" si="109"/>
        <v>0.52478452895365535</v>
      </c>
      <c r="Q169" s="10">
        <f t="shared" si="109"/>
        <v>0.56918990961935279</v>
      </c>
      <c r="R169" s="10">
        <f t="shared" si="109"/>
        <v>0.95837541739803045</v>
      </c>
      <c r="S169" s="10">
        <f t="shared" si="109"/>
        <v>0.73793634207702041</v>
      </c>
      <c r="T169" s="10">
        <f t="shared" si="109"/>
        <v>1.1319222191239959</v>
      </c>
      <c r="U169" s="13">
        <f>100/(1+T169)</f>
        <v>46.906026450200365</v>
      </c>
    </row>
    <row r="170" spans="1:21" x14ac:dyDescent="0.2">
      <c r="A170">
        <v>0.18</v>
      </c>
      <c r="B170" s="2" t="s">
        <v>6</v>
      </c>
      <c r="C170">
        <v>1500</v>
      </c>
      <c r="D170" s="5">
        <f t="shared" ref="D170:D233" si="110">-1/9*T170+28/45*R170-8/45*O170+4/9*S170-22/9*Q170-8/45*P170+128/45*N170</f>
        <v>0.34598204962280021</v>
      </c>
      <c r="E170" s="5">
        <f t="shared" ref="E170:E233" si="111">2/3*T170-6/5*R170+8/15*O170-8/3*S170+8/3*Q170+128/15*P170-128/15*N170</f>
        <v>0.13029809659615665</v>
      </c>
      <c r="F170" s="5">
        <f t="shared" ref="F170:F233" si="112">-8/9*T170+56/45*R170-16/45*O170+32/9*S170-32/9*Q170-256/45*P170+256/45*N170</f>
        <v>8.5654785969496938E-2</v>
      </c>
      <c r="G170" s="5">
        <f t="shared" ref="G170:G233" si="113">-8/3*T170+56/5*R170-128/15*O170+8/3*S170-8/3*Q170-128/15*P170+128/15*N170</f>
        <v>2.879285983154567E-3</v>
      </c>
      <c r="H170" s="5">
        <f t="shared" ref="H170:H233" si="114">32/9*T170-416/45*R170+256/45*O170-32/9*S170+32/9*Q170+256/45*P170-256/45*N170</f>
        <v>4.076914572503032E-3</v>
      </c>
      <c r="I170" s="5">
        <f t="shared" ref="I170:I233" si="115">-2*R170+10*Q170-8*P170</f>
        <v>-0.16525256126505949</v>
      </c>
      <c r="J170" s="5">
        <f t="shared" ref="J170:J233" si="116">4/9*T170-28/45*R170+128/45*O170-4/9*S170-68/9*Q170+368/45*P170-128/45*N170</f>
        <v>0.43779113438752293</v>
      </c>
      <c r="K170" s="8">
        <v>57</v>
      </c>
      <c r="L170" s="8">
        <f t="shared" ref="L170:L191" si="117">100/(1+(1+0.15)*(100/K170-1))</f>
        <v>53.546265852512924</v>
      </c>
      <c r="N170" s="10">
        <f t="shared" si="109"/>
        <v>0.37001971776892401</v>
      </c>
      <c r="O170" s="10">
        <f t="shared" si="109"/>
        <v>0.65742319967396712</v>
      </c>
      <c r="P170" s="10">
        <f t="shared" si="109"/>
        <v>0.41874727947337725</v>
      </c>
      <c r="Q170" s="10">
        <f t="shared" si="109"/>
        <v>0.45998101528627988</v>
      </c>
      <c r="R170" s="10">
        <f t="shared" si="109"/>
        <v>0.70754223917042003</v>
      </c>
      <c r="S170" s="10">
        <f t="shared" si="109"/>
        <v>0.59049548529171969</v>
      </c>
      <c r="T170" s="10">
        <f t="shared" si="109"/>
        <v>0.84142970586657562</v>
      </c>
      <c r="U170" s="13">
        <f t="shared" ref="U170:U233" si="118">100/(1+T170)</f>
        <v>54.305629849139457</v>
      </c>
    </row>
    <row r="171" spans="1:21" x14ac:dyDescent="0.2">
      <c r="A171">
        <v>0.25</v>
      </c>
      <c r="B171" s="2" t="s">
        <v>6</v>
      </c>
      <c r="C171">
        <v>1500</v>
      </c>
      <c r="D171" s="5">
        <f t="shared" si="110"/>
        <v>0.26635629817963824</v>
      </c>
      <c r="E171" s="5">
        <f t="shared" si="111"/>
        <v>0.11407793589832682</v>
      </c>
      <c r="F171" s="5">
        <f t="shared" si="112"/>
        <v>8.244601218218639E-2</v>
      </c>
      <c r="G171" s="5">
        <f t="shared" si="113"/>
        <v>8.1127122419015762E-3</v>
      </c>
      <c r="H171" s="5">
        <f t="shared" si="114"/>
        <v>9.2364391641386323E-3</v>
      </c>
      <c r="I171" s="5">
        <f t="shared" si="115"/>
        <v>-0.13642356970268787</v>
      </c>
      <c r="J171" s="5">
        <f t="shared" si="116"/>
        <v>0.33944941338305135</v>
      </c>
      <c r="K171" s="8">
        <v>61.5</v>
      </c>
      <c r="L171" s="8">
        <f t="shared" si="117"/>
        <v>58.142283148191922</v>
      </c>
      <c r="N171" s="10">
        <f t="shared" si="109"/>
        <v>0.28730119479564004</v>
      </c>
      <c r="O171" s="10">
        <f t="shared" si="109"/>
        <v>0.50565995710420453</v>
      </c>
      <c r="P171" s="10">
        <f t="shared" si="109"/>
        <v>0.33151430670461618</v>
      </c>
      <c r="Q171" s="10">
        <f t="shared" si="109"/>
        <v>0.36224870414676369</v>
      </c>
      <c r="R171" s="10">
        <f t="shared" si="109"/>
        <v>0.55339807876669778</v>
      </c>
      <c r="S171" s="10">
        <f t="shared" si="109"/>
        <v>0.48386810260608071</v>
      </c>
      <c r="T171" s="10">
        <f t="shared" si="109"/>
        <v>0.68325524134655602</v>
      </c>
      <c r="U171" s="13">
        <f t="shared" si="118"/>
        <v>59.40869663949649</v>
      </c>
    </row>
    <row r="172" spans="1:21" x14ac:dyDescent="0.2">
      <c r="A172">
        <v>0.37</v>
      </c>
      <c r="B172" s="2" t="s">
        <v>6</v>
      </c>
      <c r="C172">
        <v>1500</v>
      </c>
      <c r="D172" s="5">
        <f t="shared" si="110"/>
        <v>0.18808039634967472</v>
      </c>
      <c r="E172" s="5">
        <f t="shared" si="111"/>
        <v>8.5734529055006004E-2</v>
      </c>
      <c r="F172" s="5">
        <f t="shared" si="112"/>
        <v>5.7774070319990933E-2</v>
      </c>
      <c r="G172" s="5">
        <f t="shared" si="113"/>
        <v>5.5750614118668107E-3</v>
      </c>
      <c r="H172" s="5">
        <f t="shared" si="114"/>
        <v>6.2575434522160744E-3</v>
      </c>
      <c r="I172" s="5">
        <f t="shared" si="115"/>
        <v>-5.8731856943754046E-2</v>
      </c>
      <c r="J172" s="5">
        <f t="shared" si="116"/>
        <v>0.28036131775756168</v>
      </c>
      <c r="K172" s="8">
        <v>66</v>
      </c>
      <c r="L172" s="8">
        <f t="shared" si="117"/>
        <v>62.797335870599433</v>
      </c>
      <c r="N172" s="10">
        <f t="shared" si="109"/>
        <v>0.21607607999600531</v>
      </c>
      <c r="O172" s="10">
        <f t="shared" si="109"/>
        <v>0.43653923064096323</v>
      </c>
      <c r="P172" s="10">
        <f t="shared" si="109"/>
        <v>0.24850279136664619</v>
      </c>
      <c r="Q172" s="10">
        <f t="shared" si="109"/>
        <v>0.28720355856693558</v>
      </c>
      <c r="R172" s="10">
        <f t="shared" si="109"/>
        <v>0.47137255583997029</v>
      </c>
      <c r="S172" s="10">
        <f t="shared" si="109"/>
        <v>0.3752715479082056</v>
      </c>
      <c r="T172" s="10">
        <f t="shared" si="109"/>
        <v>0.56505106140256178</v>
      </c>
      <c r="U172" s="13">
        <f t="shared" si="118"/>
        <v>63.895678847936352</v>
      </c>
    </row>
    <row r="173" spans="1:21" x14ac:dyDescent="0.2">
      <c r="A173">
        <v>0.55000000000000004</v>
      </c>
      <c r="B173" s="2" t="s">
        <v>6</v>
      </c>
      <c r="C173">
        <v>1500</v>
      </c>
      <c r="D173" s="5">
        <f t="shared" si="110"/>
        <v>0.16086135522578193</v>
      </c>
      <c r="E173" s="5">
        <f t="shared" si="111"/>
        <v>6.8292803058017215E-2</v>
      </c>
      <c r="F173" s="5">
        <f t="shared" si="112"/>
        <v>4.5905144715230772E-2</v>
      </c>
      <c r="G173" s="5">
        <f t="shared" si="113"/>
        <v>1.3761087543695538E-5</v>
      </c>
      <c r="H173" s="5">
        <f t="shared" si="114"/>
        <v>6.0005332554391444E-4</v>
      </c>
      <c r="I173" s="5">
        <f t="shared" si="115"/>
        <v>-3.8175424547396197E-2</v>
      </c>
      <c r="J173" s="5">
        <f t="shared" si="116"/>
        <v>0.23282984521065475</v>
      </c>
      <c r="K173" s="8">
        <v>70</v>
      </c>
      <c r="L173" s="8">
        <f t="shared" si="117"/>
        <v>66.985645933014354</v>
      </c>
      <c r="N173" s="10">
        <f t="shared" si="109"/>
        <v>0.18581419569910093</v>
      </c>
      <c r="O173" s="10">
        <f t="shared" si="109"/>
        <v>0.37549899180297946</v>
      </c>
      <c r="P173" s="10">
        <f t="shared" si="109"/>
        <v>0.2115018579896126</v>
      </c>
      <c r="Q173" s="10">
        <f t="shared" si="109"/>
        <v>0.24564301543135347</v>
      </c>
      <c r="R173" s="10">
        <f t="shared" si="109"/>
        <v>0.40129535747201495</v>
      </c>
      <c r="S173" s="10">
        <f t="shared" si="109"/>
        <v>0.31433250563126763</v>
      </c>
      <c r="T173" s="10">
        <f t="shared" si="109"/>
        <v>0.47032753807537636</v>
      </c>
      <c r="U173" s="13">
        <f t="shared" si="118"/>
        <v>68.012056776748949</v>
      </c>
    </row>
    <row r="174" spans="1:21" x14ac:dyDescent="0.2">
      <c r="A174">
        <v>0.75</v>
      </c>
      <c r="B174" s="2" t="s">
        <v>6</v>
      </c>
      <c r="C174">
        <v>1500</v>
      </c>
      <c r="D174" s="5">
        <f t="shared" si="110"/>
        <v>0.12952178428394467</v>
      </c>
      <c r="E174" s="5">
        <f t="shared" si="111"/>
        <v>6.2902512888709294E-2</v>
      </c>
      <c r="F174" s="5">
        <f t="shared" si="112"/>
        <v>4.0353408978591743E-2</v>
      </c>
      <c r="G174" s="5">
        <f t="shared" si="113"/>
        <v>2.3131800701754468E-3</v>
      </c>
      <c r="H174" s="5">
        <f t="shared" si="114"/>
        <v>2.8017574053702532E-3</v>
      </c>
      <c r="I174" s="5">
        <f t="shared" si="115"/>
        <v>-3.1598223037309081E-2</v>
      </c>
      <c r="J174" s="5">
        <f t="shared" si="116"/>
        <v>0.23011437431945614</v>
      </c>
      <c r="K174" s="8">
        <v>72.099999999999994</v>
      </c>
      <c r="L174" s="8">
        <f t="shared" si="117"/>
        <v>69.203820127657536</v>
      </c>
      <c r="N174" s="10">
        <f t="shared" si="109"/>
        <v>0.15429918100638393</v>
      </c>
      <c r="O174" s="10">
        <f t="shared" si="109"/>
        <v>0.34703905670481033</v>
      </c>
      <c r="P174" s="10">
        <f t="shared" si="109"/>
        <v>0.1776600499452379</v>
      </c>
      <c r="Q174" s="10">
        <f t="shared" si="109"/>
        <v>0.21325513238076427</v>
      </c>
      <c r="R174" s="10">
        <f t="shared" si="109"/>
        <v>0.37143457364152438</v>
      </c>
      <c r="S174" s="10">
        <f t="shared" si="109"/>
        <v>0.2757859225813416</v>
      </c>
      <c r="T174" s="10">
        <f t="shared" si="109"/>
        <v>0.43640879490893808</v>
      </c>
      <c r="U174" s="13">
        <f t="shared" si="118"/>
        <v>69.618064407869042</v>
      </c>
    </row>
    <row r="175" spans="1:21" x14ac:dyDescent="0.2">
      <c r="A175">
        <v>1.1000000000000001</v>
      </c>
      <c r="B175" s="2" t="s">
        <v>6</v>
      </c>
      <c r="C175">
        <v>1500</v>
      </c>
      <c r="D175" s="5">
        <f t="shared" si="110"/>
        <v>0.10090752806165415</v>
      </c>
      <c r="E175" s="5">
        <f t="shared" si="111"/>
        <v>5.5789814298792706E-2</v>
      </c>
      <c r="F175" s="5">
        <f t="shared" si="112"/>
        <v>3.9736708845219071E-2</v>
      </c>
      <c r="G175" s="5">
        <f t="shared" si="113"/>
        <v>1.2718583697002295E-3</v>
      </c>
      <c r="H175" s="5">
        <f t="shared" si="114"/>
        <v>1.9219280726212595E-3</v>
      </c>
      <c r="I175" s="5">
        <f t="shared" si="115"/>
        <v>-2.3619110512288488E-2</v>
      </c>
      <c r="J175" s="5">
        <f t="shared" si="116"/>
        <v>0.20534565637229435</v>
      </c>
      <c r="K175" s="8">
        <v>75</v>
      </c>
      <c r="L175" s="8">
        <f t="shared" si="117"/>
        <v>72.289156626506028</v>
      </c>
      <c r="N175" s="10">
        <f t="shared" si="109"/>
        <v>0.124295232152935</v>
      </c>
      <c r="O175" s="10">
        <f t="shared" si="109"/>
        <v>0.29950315689614843</v>
      </c>
      <c r="P175" s="10">
        <f t="shared" si="109"/>
        <v>0.1457357140177393</v>
      </c>
      <c r="Q175" s="10">
        <f t="shared" si="109"/>
        <v>0.17854257406003593</v>
      </c>
      <c r="R175" s="10">
        <f t="shared" si="109"/>
        <v>0.32157956948536665</v>
      </c>
      <c r="S175" s="10">
        <f t="shared" si="109"/>
        <v>0.23675935665317543</v>
      </c>
      <c r="T175" s="10">
        <f t="shared" si="109"/>
        <v>0.38135438350799311</v>
      </c>
      <c r="U175" s="13">
        <f t="shared" si="118"/>
        <v>72.392719199288194</v>
      </c>
    </row>
    <row r="176" spans="1:21" x14ac:dyDescent="0.2">
      <c r="A176">
        <v>1.5</v>
      </c>
      <c r="B176" s="2" t="s">
        <v>6</v>
      </c>
      <c r="C176">
        <v>1500</v>
      </c>
      <c r="D176" s="5">
        <f t="shared" si="110"/>
        <v>8.4707389404422545E-2</v>
      </c>
      <c r="E176" s="5">
        <f t="shared" si="111"/>
        <v>4.9419557297155858E-2</v>
      </c>
      <c r="F176" s="5">
        <f t="shared" si="112"/>
        <v>3.1621818163900417E-2</v>
      </c>
      <c r="G176" s="5">
        <f t="shared" si="113"/>
        <v>1.6422450047819392E-3</v>
      </c>
      <c r="H176" s="5">
        <f t="shared" si="114"/>
        <v>2.329671590493354E-3</v>
      </c>
      <c r="I176" s="5">
        <f t="shared" si="115"/>
        <v>-2.6692415418939408E-2</v>
      </c>
      <c r="J176" s="5">
        <f t="shared" si="116"/>
        <v>0.19659598252591215</v>
      </c>
      <c r="K176" s="8">
        <v>77.2</v>
      </c>
      <c r="L176" s="8">
        <f t="shared" si="117"/>
        <v>74.647070199187795</v>
      </c>
      <c r="N176" s="10">
        <f t="shared" si="109"/>
        <v>0.10468754777494003</v>
      </c>
      <c r="O176" s="10">
        <f t="shared" si="109"/>
        <v>0.26949837519652942</v>
      </c>
      <c r="P176" s="10">
        <f t="shared" si="109"/>
        <v>0.12302448892211112</v>
      </c>
      <c r="Q176" s="10">
        <f t="shared" si="109"/>
        <v>0.1534762956159875</v>
      </c>
      <c r="R176" s="10">
        <f t="shared" si="109"/>
        <v>0.28862973010096271</v>
      </c>
      <c r="S176" s="10">
        <f t="shared" si="109"/>
        <v>0.20254453193630598</v>
      </c>
      <c r="T176" s="10">
        <f t="shared" si="109"/>
        <v>0.33962424856772694</v>
      </c>
      <c r="U176" s="13">
        <f t="shared" si="118"/>
        <v>74.647797773828017</v>
      </c>
    </row>
    <row r="177" spans="1:21" x14ac:dyDescent="0.2">
      <c r="A177">
        <v>2.2000000000000002</v>
      </c>
      <c r="B177" s="2" t="s">
        <v>6</v>
      </c>
      <c r="C177">
        <v>1500</v>
      </c>
      <c r="D177" s="5">
        <f t="shared" si="110"/>
        <v>5.0571405971883421E-2</v>
      </c>
      <c r="E177" s="5">
        <f t="shared" si="111"/>
        <v>4.2871084885749533E-2</v>
      </c>
      <c r="F177" s="5">
        <f t="shared" si="112"/>
        <v>2.8970783463400485E-2</v>
      </c>
      <c r="G177" s="5">
        <f t="shared" si="113"/>
        <v>1.3507837116700228E-2</v>
      </c>
      <c r="H177" s="5">
        <f t="shared" si="114"/>
        <v>1.1551945853876255E-2</v>
      </c>
      <c r="I177" s="5">
        <f t="shared" si="115"/>
        <v>2.2141550023832224E-2</v>
      </c>
      <c r="J177" s="5">
        <f t="shared" si="116"/>
        <v>0.12495292981447378</v>
      </c>
      <c r="K177" s="8">
        <v>79.7</v>
      </c>
      <c r="L177" s="8">
        <f t="shared" si="117"/>
        <v>77.344849337668023</v>
      </c>
      <c r="N177" s="10">
        <f t="shared" si="109"/>
        <v>7.6700981522586129E-2</v>
      </c>
      <c r="O177" s="10">
        <f t="shared" si="109"/>
        <v>0.2142932868931316</v>
      </c>
      <c r="P177" s="10">
        <f t="shared" si="109"/>
        <v>9.3197208963834627E-2</v>
      </c>
      <c r="Q177" s="10">
        <f t="shared" si="109"/>
        <v>0.12396912800159758</v>
      </c>
      <c r="R177" s="10">
        <f t="shared" si="109"/>
        <v>0.23598602914073333</v>
      </c>
      <c r="S177" s="10">
        <f t="shared" si="109"/>
        <v>0.17098722752921189</v>
      </c>
      <c r="T177" s="10">
        <f t="shared" si="109"/>
        <v>0.2945675371299154</v>
      </c>
      <c r="U177" s="13">
        <f t="shared" si="118"/>
        <v>77.245873337517935</v>
      </c>
    </row>
    <row r="178" spans="1:21" x14ac:dyDescent="0.2">
      <c r="A178">
        <v>3</v>
      </c>
      <c r="B178" s="2" t="s">
        <v>6</v>
      </c>
      <c r="C178">
        <v>1500</v>
      </c>
      <c r="D178" s="5">
        <f t="shared" si="110"/>
        <v>5.199312978007431E-2</v>
      </c>
      <c r="E178" s="5">
        <f t="shared" si="111"/>
        <v>3.5270405243301939E-2</v>
      </c>
      <c r="F178" s="5">
        <f t="shared" si="112"/>
        <v>2.1358482206639051E-2</v>
      </c>
      <c r="G178" s="5">
        <f t="shared" si="113"/>
        <v>5.9116318901869525E-3</v>
      </c>
      <c r="H178" s="5">
        <f t="shared" si="114"/>
        <v>6.1645058346940784E-3</v>
      </c>
      <c r="I178" s="5">
        <f t="shared" si="115"/>
        <v>-1.1193770869734387E-2</v>
      </c>
      <c r="J178" s="5">
        <f t="shared" si="116"/>
        <v>0.14812729192443513</v>
      </c>
      <c r="K178" s="8">
        <v>81.5</v>
      </c>
      <c r="L178" s="8">
        <f t="shared" si="117"/>
        <v>79.299440525419612</v>
      </c>
      <c r="N178" s="10">
        <f t="shared" si="109"/>
        <v>6.8721598605859302E-2</v>
      </c>
      <c r="O178" s="10">
        <f t="shared" si="109"/>
        <v>0.20094234687073068</v>
      </c>
      <c r="P178" s="10">
        <f t="shared" si="109"/>
        <v>8.1708524881464073E-2</v>
      </c>
      <c r="Q178" s="10">
        <f t="shared" si="109"/>
        <v>0.10752712610056839</v>
      </c>
      <c r="R178" s="10">
        <f t="shared" si="109"/>
        <v>0.21639841641185281</v>
      </c>
      <c r="S178" s="10">
        <f t="shared" si="109"/>
        <v>0.14307598920747705</v>
      </c>
      <c r="T178" s="10">
        <f t="shared" si="109"/>
        <v>0.25763167600959691</v>
      </c>
      <c r="U178" s="13">
        <f t="shared" si="118"/>
        <v>79.51453665455935</v>
      </c>
    </row>
    <row r="179" spans="1:21" x14ac:dyDescent="0.2">
      <c r="A179">
        <v>4</v>
      </c>
      <c r="B179" s="2" t="s">
        <v>6</v>
      </c>
      <c r="C179">
        <v>1500</v>
      </c>
      <c r="D179" s="5">
        <f t="shared" si="110"/>
        <v>4.5807431772483143E-2</v>
      </c>
      <c r="E179" s="5">
        <f t="shared" si="111"/>
        <v>3.6163012526266747E-2</v>
      </c>
      <c r="F179" s="5">
        <f t="shared" si="112"/>
        <v>2.520487950291378E-2</v>
      </c>
      <c r="G179" s="5">
        <f t="shared" si="113"/>
        <v>5.4719453379117322E-3</v>
      </c>
      <c r="H179" s="5">
        <f t="shared" si="114"/>
        <v>6.1659367460848991E-3</v>
      </c>
      <c r="I179" s="5">
        <f t="shared" si="115"/>
        <v>-1.704099794255598E-2</v>
      </c>
      <c r="J179" s="5">
        <f t="shared" si="116"/>
        <v>0.12912886967100695</v>
      </c>
      <c r="K179" s="8">
        <v>83.1</v>
      </c>
      <c r="L179" s="8">
        <f t="shared" si="117"/>
        <v>81.045496659677184</v>
      </c>
      <c r="N179" s="10">
        <f t="shared" ref="N179:T188" si="119">N17*(100-$K179)/$K179*$K17/(100-$K17)</f>
        <v>6.0343379578100202E-2</v>
      </c>
      <c r="O179" s="10">
        <f t="shared" si="119"/>
        <v>0.17026471898254131</v>
      </c>
      <c r="P179" s="10">
        <f t="shared" si="119"/>
        <v>7.4267803833611271E-2</v>
      </c>
      <c r="Q179" s="10">
        <f t="shared" si="119"/>
        <v>9.5021240571688065E-2</v>
      </c>
      <c r="R179" s="10">
        <f t="shared" si="119"/>
        <v>0.18655548649527318</v>
      </c>
      <c r="S179" s="10">
        <f t="shared" si="119"/>
        <v>0.13384651276913664</v>
      </c>
      <c r="T179" s="10">
        <f t="shared" si="119"/>
        <v>0.23090107761411136</v>
      </c>
      <c r="U179" s="13">
        <f t="shared" si="118"/>
        <v>81.241296980446791</v>
      </c>
    </row>
    <row r="180" spans="1:21" x14ac:dyDescent="0.2">
      <c r="A180">
        <v>5.5</v>
      </c>
      <c r="B180" s="2" t="s">
        <v>6</v>
      </c>
      <c r="C180">
        <v>1500</v>
      </c>
      <c r="D180" s="5">
        <f t="shared" si="110"/>
        <v>3.7615538444629781E-2</v>
      </c>
      <c r="E180" s="5">
        <f t="shared" si="111"/>
        <v>3.1606191034013909E-2</v>
      </c>
      <c r="F180" s="5">
        <f t="shared" si="112"/>
        <v>2.3550289892614262E-2</v>
      </c>
      <c r="G180" s="5">
        <f t="shared" si="113"/>
        <v>9.3664944111283566E-3</v>
      </c>
      <c r="H180" s="5">
        <f t="shared" si="114"/>
        <v>9.8713001021191737E-3</v>
      </c>
      <c r="I180" s="5">
        <f t="shared" si="115"/>
        <v>-1.2153740382399081E-2</v>
      </c>
      <c r="J180" s="5">
        <f t="shared" si="116"/>
        <v>0.10940711419297833</v>
      </c>
      <c r="K180" s="8">
        <v>84.7</v>
      </c>
      <c r="L180" s="8">
        <f t="shared" si="117"/>
        <v>82.799745833129677</v>
      </c>
      <c r="N180" s="10">
        <f t="shared" si="119"/>
        <v>5.0973400104080809E-2</v>
      </c>
      <c r="O180" s="10">
        <f t="shared" si="119"/>
        <v>0.14720093299116543</v>
      </c>
      <c r="P180" s="10">
        <f t="shared" si="119"/>
        <v>6.3552657990695025E-2</v>
      </c>
      <c r="Q180" s="10">
        <f t="shared" si="119"/>
        <v>8.2368882849608804E-2</v>
      </c>
      <c r="R180" s="10">
        <f t="shared" si="119"/>
        <v>0.16371065247646346</v>
      </c>
      <c r="S180" s="10">
        <f t="shared" si="119"/>
        <v>0.11885637635661475</v>
      </c>
      <c r="T180" s="10">
        <f t="shared" si="119"/>
        <v>0.20926318769508451</v>
      </c>
      <c r="U180" s="13">
        <f t="shared" si="118"/>
        <v>82.694984034538379</v>
      </c>
    </row>
    <row r="181" spans="1:21" x14ac:dyDescent="0.2">
      <c r="A181">
        <v>7.5</v>
      </c>
      <c r="B181" s="2" t="s">
        <v>6</v>
      </c>
      <c r="C181">
        <v>1500</v>
      </c>
      <c r="D181" s="5">
        <f t="shared" si="110"/>
        <v>3.0340967887459727E-2</v>
      </c>
      <c r="E181" s="5">
        <f t="shared" si="111"/>
        <v>2.827490592727061E-2</v>
      </c>
      <c r="F181" s="5">
        <f t="shared" si="112"/>
        <v>1.9479080248283737E-2</v>
      </c>
      <c r="G181" s="5">
        <f t="shared" si="113"/>
        <v>8.6290583783826258E-3</v>
      </c>
      <c r="H181" s="5">
        <f t="shared" si="114"/>
        <v>9.1951293203781093E-3</v>
      </c>
      <c r="I181" s="5">
        <f t="shared" si="115"/>
        <v>-2.0566501731550502E-2</v>
      </c>
      <c r="J181" s="5">
        <f t="shared" si="116"/>
        <v>0.11720805347612652</v>
      </c>
      <c r="K181" s="8">
        <v>86</v>
      </c>
      <c r="L181" s="8">
        <f t="shared" si="117"/>
        <v>84.231145935357489</v>
      </c>
      <c r="N181" s="10">
        <f t="shared" si="119"/>
        <v>4.0981762305235377E-2</v>
      </c>
      <c r="O181" s="10">
        <f t="shared" si="119"/>
        <v>0.13800064880649046</v>
      </c>
      <c r="P181" s="10">
        <f t="shared" si="119"/>
        <v>5.1945400792491631E-2</v>
      </c>
      <c r="Q181" s="10">
        <f t="shared" si="119"/>
        <v>7.0020281296243825E-2</v>
      </c>
      <c r="R181" s="10">
        <f t="shared" si="119"/>
        <v>0.15260305417702785</v>
      </c>
      <c r="S181" s="10">
        <f t="shared" si="119"/>
        <v>0.1015697634909606</v>
      </c>
      <c r="T181" s="10">
        <f t="shared" si="119"/>
        <v>0.19256069350635074</v>
      </c>
      <c r="U181" s="13">
        <f t="shared" si="118"/>
        <v>83.853174554983312</v>
      </c>
    </row>
    <row r="182" spans="1:21" x14ac:dyDescent="0.2">
      <c r="A182">
        <v>11</v>
      </c>
      <c r="B182" s="2" t="s">
        <v>6</v>
      </c>
      <c r="C182">
        <v>1500</v>
      </c>
      <c r="D182" s="5">
        <f t="shared" si="110"/>
        <v>2.489137592389383E-2</v>
      </c>
      <c r="E182" s="5">
        <f t="shared" si="111"/>
        <v>2.5316296108958025E-2</v>
      </c>
      <c r="F182" s="5">
        <f t="shared" si="112"/>
        <v>1.8523888975345931E-2</v>
      </c>
      <c r="G182" s="5">
        <f t="shared" si="113"/>
        <v>7.1817796778415044E-3</v>
      </c>
      <c r="H182" s="5">
        <f t="shared" si="114"/>
        <v>7.4339520771319612E-3</v>
      </c>
      <c r="I182" s="5">
        <f t="shared" si="115"/>
        <v>-1.1255827578156241E-2</v>
      </c>
      <c r="J182" s="5">
        <f t="shared" si="116"/>
        <v>9.0756681560041977E-2</v>
      </c>
      <c r="K182" s="8">
        <v>87.6</v>
      </c>
      <c r="L182" s="8">
        <f t="shared" si="117"/>
        <v>86.000392695857059</v>
      </c>
      <c r="N182" s="10">
        <f t="shared" si="119"/>
        <v>3.5377782897823604E-2</v>
      </c>
      <c r="O182" s="10">
        <f t="shared" si="119"/>
        <v>0.11413911391825922</v>
      </c>
      <c r="P182" s="10">
        <f t="shared" si="119"/>
        <v>4.5379418041310647E-2</v>
      </c>
      <c r="Q182" s="10">
        <f t="shared" si="119"/>
        <v>6.0604097287692622E-2</v>
      </c>
      <c r="R182" s="10">
        <f t="shared" si="119"/>
        <v>0.12713072806229866</v>
      </c>
      <c r="S182" s="10">
        <f t="shared" si="119"/>
        <v>8.9446750547873502E-2</v>
      </c>
      <c r="T182" s="10">
        <f t="shared" si="119"/>
        <v>0.16284814674505668</v>
      </c>
      <c r="U182" s="13">
        <f t="shared" si="118"/>
        <v>85.995751276648889</v>
      </c>
    </row>
    <row r="183" spans="1:21" x14ac:dyDescent="0.2">
      <c r="A183">
        <v>15</v>
      </c>
      <c r="B183" s="2" t="s">
        <v>6</v>
      </c>
      <c r="C183">
        <v>1500</v>
      </c>
      <c r="D183" s="5">
        <f t="shared" si="110"/>
        <v>2.0304566383715208E-2</v>
      </c>
      <c r="E183" s="5">
        <f t="shared" si="111"/>
        <v>2.2711250850017017E-2</v>
      </c>
      <c r="F183" s="5">
        <f t="shared" si="112"/>
        <v>1.7064990995402596E-2</v>
      </c>
      <c r="G183" s="5">
        <f t="shared" si="113"/>
        <v>7.5791515153822153E-3</v>
      </c>
      <c r="H183" s="5">
        <f t="shared" si="114"/>
        <v>7.8437334033645278E-3</v>
      </c>
      <c r="I183" s="5">
        <f t="shared" si="115"/>
        <v>-9.5355908915800702E-3</v>
      </c>
      <c r="J183" s="5">
        <f t="shared" si="116"/>
        <v>7.9535567021875919E-2</v>
      </c>
      <c r="K183" s="8">
        <v>88.7</v>
      </c>
      <c r="L183" s="8">
        <f t="shared" si="117"/>
        <v>87.221593982005032</v>
      </c>
      <c r="N183" s="10">
        <f t="shared" si="119"/>
        <v>2.9785080075439094E-2</v>
      </c>
      <c r="O183" s="10">
        <f t="shared" si="119"/>
        <v>9.943393838028379E-2</v>
      </c>
      <c r="P183" s="10">
        <f t="shared" si="119"/>
        <v>3.8872921592829866E-2</v>
      </c>
      <c r="Q183" s="10">
        <f t="shared" si="119"/>
        <v>5.2480163144386367E-2</v>
      </c>
      <c r="R183" s="10">
        <f t="shared" si="119"/>
        <v>0.11167692479640243</v>
      </c>
      <c r="S183" s="10">
        <f t="shared" si="119"/>
        <v>7.9052625768500445E-2</v>
      </c>
      <c r="T183" s="10">
        <f t="shared" si="119"/>
        <v>0.14550366927817729</v>
      </c>
      <c r="U183" s="13">
        <f t="shared" si="118"/>
        <v>87.297843456942886</v>
      </c>
    </row>
    <row r="184" spans="1:21" x14ac:dyDescent="0.2">
      <c r="A184">
        <v>18.5</v>
      </c>
      <c r="B184" s="2" t="s">
        <v>6</v>
      </c>
      <c r="C184">
        <v>1500</v>
      </c>
      <c r="D184" s="5">
        <f t="shared" si="110"/>
        <v>1.8520822675967566E-2</v>
      </c>
      <c r="E184" s="5">
        <f t="shared" si="111"/>
        <v>2.1168144125630534E-2</v>
      </c>
      <c r="F184" s="5">
        <f t="shared" si="112"/>
        <v>1.5421752776935027E-2</v>
      </c>
      <c r="G184" s="5">
        <f t="shared" si="113"/>
        <v>6.9028883888128667E-3</v>
      </c>
      <c r="H184" s="5">
        <f t="shared" si="114"/>
        <v>7.1137779060665152E-3</v>
      </c>
      <c r="I184" s="5">
        <f t="shared" si="115"/>
        <v>-6.592628671031886E-3</v>
      </c>
      <c r="J184" s="5">
        <f t="shared" si="116"/>
        <v>7.8374177758764138E-2</v>
      </c>
      <c r="K184" s="8">
        <v>89.3</v>
      </c>
      <c r="L184" s="8">
        <f t="shared" si="117"/>
        <v>87.889375522858131</v>
      </c>
      <c r="N184" s="10">
        <f t="shared" si="119"/>
        <v>2.8162593024119179E-2</v>
      </c>
      <c r="O184" s="10">
        <f t="shared" si="119"/>
        <v>9.872860055999827E-2</v>
      </c>
      <c r="P184" s="10">
        <f t="shared" si="119"/>
        <v>3.6537429917114048E-2</v>
      </c>
      <c r="Q184" s="10">
        <f t="shared" si="119"/>
        <v>5.0565035204922434E-2</v>
      </c>
      <c r="R184" s="10">
        <f t="shared" si="119"/>
        <v>0.10997177069167194</v>
      </c>
      <c r="S184" s="10">
        <f t="shared" si="119"/>
        <v>7.491211625642806E-2</v>
      </c>
      <c r="T184" s="10">
        <f t="shared" si="119"/>
        <v>0.14090893496114484</v>
      </c>
      <c r="U184" s="13">
        <f t="shared" si="118"/>
        <v>87.649414371012568</v>
      </c>
    </row>
    <row r="185" spans="1:21" x14ac:dyDescent="0.2">
      <c r="A185">
        <v>22</v>
      </c>
      <c r="B185" s="2" t="s">
        <v>6</v>
      </c>
      <c r="C185">
        <v>1500</v>
      </c>
      <c r="D185" s="5">
        <f t="shared" si="110"/>
        <v>1.7789606306284143E-2</v>
      </c>
      <c r="E185" s="5">
        <f t="shared" si="111"/>
        <v>2.0350067209121053E-2</v>
      </c>
      <c r="F185" s="5">
        <f t="shared" si="112"/>
        <v>1.5453157078483715E-2</v>
      </c>
      <c r="G185" s="5">
        <f t="shared" si="113"/>
        <v>3.1458785098909814E-3</v>
      </c>
      <c r="H185" s="5">
        <f t="shared" si="114"/>
        <v>3.4624237210817144E-3</v>
      </c>
      <c r="I185" s="5">
        <f t="shared" si="115"/>
        <v>-6.8731704226104862E-3</v>
      </c>
      <c r="J185" s="5">
        <f t="shared" si="116"/>
        <v>7.401517051464046E-2</v>
      </c>
      <c r="K185" s="8">
        <v>89.9</v>
      </c>
      <c r="L185" s="8">
        <f t="shared" si="117"/>
        <v>88.55834113185243</v>
      </c>
      <c r="N185" s="10">
        <f t="shared" si="119"/>
        <v>2.6813280421859601E-2</v>
      </c>
      <c r="O185" s="10">
        <f t="shared" si="119"/>
        <v>9.1987816628039995E-2</v>
      </c>
      <c r="P185" s="10">
        <f t="shared" si="119"/>
        <v>3.4887993806054049E-2</v>
      </c>
      <c r="Q185" s="10">
        <f t="shared" si="119"/>
        <v>4.750477289412449E-2</v>
      </c>
      <c r="R185" s="10">
        <f t="shared" si="119"/>
        <v>0.10140847445771151</v>
      </c>
      <c r="S185" s="10">
        <f t="shared" si="119"/>
        <v>7.031211356898702E-2</v>
      </c>
      <c r="T185" s="10">
        <f t="shared" si="119"/>
        <v>0.12734313291689153</v>
      </c>
      <c r="U185" s="13">
        <f t="shared" si="118"/>
        <v>88.704137258777337</v>
      </c>
    </row>
    <row r="186" spans="1:21" x14ac:dyDescent="0.2">
      <c r="A186">
        <v>30</v>
      </c>
      <c r="B186" s="2" t="s">
        <v>6</v>
      </c>
      <c r="C186">
        <v>1500</v>
      </c>
      <c r="D186" s="5">
        <f t="shared" si="110"/>
        <v>1.2728962821394699E-2</v>
      </c>
      <c r="E186" s="5">
        <f t="shared" si="111"/>
        <v>1.7178358285866197E-2</v>
      </c>
      <c r="F186" s="5">
        <f t="shared" si="112"/>
        <v>1.0584350097951931E-2</v>
      </c>
      <c r="G186" s="5">
        <f t="shared" si="113"/>
        <v>8.0635907206821622E-3</v>
      </c>
      <c r="H186" s="5">
        <f t="shared" si="114"/>
        <v>1.1410490734036202E-2</v>
      </c>
      <c r="I186" s="5">
        <f t="shared" si="115"/>
        <v>4.1465462454920443E-4</v>
      </c>
      <c r="J186" s="5">
        <f t="shared" si="116"/>
        <v>5.9032343888054652E-2</v>
      </c>
      <c r="K186" s="8">
        <v>90.7</v>
      </c>
      <c r="L186" s="8">
        <f t="shared" si="117"/>
        <v>89.452142610582385</v>
      </c>
      <c r="N186" s="10">
        <f t="shared" si="119"/>
        <v>2.1648825257564456E-2</v>
      </c>
      <c r="O186" s="10">
        <f t="shared" si="119"/>
        <v>7.9861126137634908E-2</v>
      </c>
      <c r="P186" s="10">
        <f t="shared" si="119"/>
        <v>2.8187690765697142E-2</v>
      </c>
      <c r="Q186" s="10">
        <f t="shared" si="119"/>
        <v>4.0650747284066591E-2</v>
      </c>
      <c r="R186" s="10">
        <f t="shared" si="119"/>
        <v>9.0295646045269781E-2</v>
      </c>
      <c r="S186" s="10">
        <f t="shared" si="119"/>
        <v>6.0325604853180712E-2</v>
      </c>
      <c r="T186" s="10">
        <f t="shared" si="119"/>
        <v>0.11941275117253507</v>
      </c>
      <c r="U186" s="13">
        <f t="shared" si="118"/>
        <v>89.332553962114901</v>
      </c>
    </row>
    <row r="187" spans="1:21" x14ac:dyDescent="0.2">
      <c r="A187">
        <v>37</v>
      </c>
      <c r="B187" s="2" t="s">
        <v>6</v>
      </c>
      <c r="C187">
        <v>1500</v>
      </c>
      <c r="D187" s="5">
        <f t="shared" si="110"/>
        <v>2.7028707111316767E-2</v>
      </c>
      <c r="E187" s="5">
        <f t="shared" si="111"/>
        <v>3.7393292547969748E-3</v>
      </c>
      <c r="F187" s="5">
        <f t="shared" si="112"/>
        <v>1.7811700213294257E-2</v>
      </c>
      <c r="G187" s="5">
        <f t="shared" si="113"/>
        <v>1.1063507660476646E-2</v>
      </c>
      <c r="H187" s="5">
        <f t="shared" si="114"/>
        <v>-3.1393152322908291E-3</v>
      </c>
      <c r="I187" s="5">
        <f t="shared" si="115"/>
        <v>-9.9021091539608919E-3</v>
      </c>
      <c r="J187" s="5">
        <f t="shared" si="116"/>
        <v>6.5224475069129387E-2</v>
      </c>
      <c r="K187" s="8">
        <v>91.2</v>
      </c>
      <c r="L187" s="8">
        <f t="shared" si="117"/>
        <v>90.011843663639979</v>
      </c>
      <c r="N187" s="10">
        <f t="shared" si="119"/>
        <v>3.0838377448746075E-2</v>
      </c>
      <c r="O187" s="10">
        <f t="shared" si="119"/>
        <v>8.6968806316616382E-2</v>
      </c>
      <c r="P187" s="10">
        <f t="shared" si="119"/>
        <v>3.5248982009254533E-2</v>
      </c>
      <c r="Q187" s="10">
        <f t="shared" si="119"/>
        <v>4.589309223788212E-2</v>
      </c>
      <c r="R187" s="10">
        <f t="shared" si="119"/>
        <v>9.3420587729372923E-2</v>
      </c>
      <c r="S187" s="10">
        <f t="shared" si="119"/>
        <v>6.1915848876756351E-2</v>
      </c>
      <c r="T187" s="10">
        <f t="shared" si="119"/>
        <v>0.11182629492276228</v>
      </c>
      <c r="U187" s="13">
        <f t="shared" si="118"/>
        <v>89.94210737473783</v>
      </c>
    </row>
    <row r="188" spans="1:21" x14ac:dyDescent="0.2">
      <c r="A188">
        <v>45</v>
      </c>
      <c r="B188" s="2" t="s">
        <v>6</v>
      </c>
      <c r="C188">
        <v>1500</v>
      </c>
      <c r="D188" s="5">
        <f t="shared" si="110"/>
        <v>1.2787089901983559E-2</v>
      </c>
      <c r="E188" s="5">
        <f t="shared" si="111"/>
        <v>1.6030591828729401E-2</v>
      </c>
      <c r="F188" s="5">
        <f t="shared" si="112"/>
        <v>1.4542893787880526E-2</v>
      </c>
      <c r="G188" s="5">
        <f t="shared" si="113"/>
        <v>5.7006906773429122E-3</v>
      </c>
      <c r="H188" s="5">
        <f t="shared" si="114"/>
        <v>5.8225901160775667E-3</v>
      </c>
      <c r="I188" s="5">
        <f t="shared" si="115"/>
        <v>-3.5950968419278528E-3</v>
      </c>
      <c r="J188" s="5">
        <f t="shared" si="116"/>
        <v>5.5491598007349756E-2</v>
      </c>
      <c r="K188" s="8">
        <v>91.7</v>
      </c>
      <c r="L188" s="8">
        <f t="shared" si="117"/>
        <v>90.572373944392325</v>
      </c>
      <c r="N188" s="10">
        <f t="shared" si="119"/>
        <v>2.0384937170360252E-2</v>
      </c>
      <c r="O188" s="10">
        <f t="shared" si="119"/>
        <v>7.1389254437920921E-2</v>
      </c>
      <c r="P188" s="10">
        <f t="shared" si="119"/>
        <v>2.7276684482526473E-2</v>
      </c>
      <c r="Q188" s="10">
        <f t="shared" si="119"/>
        <v>3.758995856111462E-2</v>
      </c>
      <c r="R188" s="10">
        <f t="shared" si="119"/>
        <v>8.0640603296431149E-2</v>
      </c>
      <c r="S188" s="10">
        <f t="shared" si="119"/>
        <v>5.831674679782213E-2</v>
      </c>
      <c r="T188" s="10">
        <f t="shared" si="119"/>
        <v>0.10678035747743587</v>
      </c>
      <c r="U188" s="13">
        <f t="shared" si="118"/>
        <v>90.352163664992318</v>
      </c>
    </row>
    <row r="189" spans="1:21" x14ac:dyDescent="0.2">
      <c r="A189">
        <v>55</v>
      </c>
      <c r="B189" s="2" t="s">
        <v>6</v>
      </c>
      <c r="C189">
        <v>1500</v>
      </c>
      <c r="D189" s="5">
        <f t="shared" si="110"/>
        <v>9.8130852328131429E-3</v>
      </c>
      <c r="E189" s="5">
        <f t="shared" si="111"/>
        <v>1.6453412622692565E-2</v>
      </c>
      <c r="F189" s="5">
        <f t="shared" si="112"/>
        <v>1.5492543940394496E-2</v>
      </c>
      <c r="G189" s="5">
        <f t="shared" si="113"/>
        <v>6.0446131551000204E-3</v>
      </c>
      <c r="H189" s="5">
        <f t="shared" si="114"/>
        <v>6.3268513426392586E-3</v>
      </c>
      <c r="I189" s="5">
        <f t="shared" si="115"/>
        <v>1.2986799487221812E-3</v>
      </c>
      <c r="J189" s="5">
        <f t="shared" si="116"/>
        <v>4.1505513890114226E-2</v>
      </c>
      <c r="K189" s="8">
        <v>92.1</v>
      </c>
      <c r="L189" s="8">
        <f t="shared" si="117"/>
        <v>91.021396452043291</v>
      </c>
      <c r="N189" s="10">
        <f t="shared" ref="N189:T198" si="120">N27*(100-$K189)/$K189*$K27/(100-$K27)</f>
        <v>1.7932648333679264E-2</v>
      </c>
      <c r="O189" s="10">
        <f t="shared" si="120"/>
        <v>5.9605497721287329E-2</v>
      </c>
      <c r="P189" s="10">
        <f t="shared" si="120"/>
        <v>2.5119443347896363E-2</v>
      </c>
      <c r="Q189" s="10">
        <f t="shared" si="120"/>
        <v>3.4089650829450167E-2</v>
      </c>
      <c r="R189" s="10">
        <f t="shared" si="120"/>
        <v>6.9321140781304302E-2</v>
      </c>
      <c r="S189" s="10">
        <f t="shared" si="120"/>
        <v>5.5877626367224681E-2</v>
      </c>
      <c r="T189" s="10">
        <f t="shared" si="120"/>
        <v>9.6934700132475904E-2</v>
      </c>
      <c r="U189" s="13">
        <f t="shared" si="118"/>
        <v>91.163129389491544</v>
      </c>
    </row>
    <row r="190" spans="1:21" x14ac:dyDescent="0.2">
      <c r="A190">
        <v>75</v>
      </c>
      <c r="B190" s="2" t="s">
        <v>6</v>
      </c>
      <c r="C190">
        <v>1500</v>
      </c>
      <c r="D190" s="5">
        <f t="shared" si="110"/>
        <v>1.0051706362648613E-2</v>
      </c>
      <c r="E190" s="5">
        <f t="shared" si="111"/>
        <v>1.5725510799906278E-2</v>
      </c>
      <c r="F190" s="5">
        <f t="shared" si="112"/>
        <v>1.5494410156463884E-2</v>
      </c>
      <c r="G190" s="5">
        <f t="shared" si="113"/>
        <v>8.4727659263549859E-3</v>
      </c>
      <c r="H190" s="5">
        <f t="shared" si="114"/>
        <v>9.5581724983611338E-3</v>
      </c>
      <c r="I190" s="5">
        <f t="shared" si="115"/>
        <v>-7.709743040873851E-3</v>
      </c>
      <c r="J190" s="5">
        <f t="shared" si="116"/>
        <v>3.8121557320732004E-2</v>
      </c>
      <c r="K190" s="8">
        <v>92.7</v>
      </c>
      <c r="L190" s="8">
        <f t="shared" si="117"/>
        <v>91.695929571195421</v>
      </c>
      <c r="N190" s="10">
        <f t="shared" si="120"/>
        <v>1.5576369848652504E-2</v>
      </c>
      <c r="O190" s="10">
        <f t="shared" si="120"/>
        <v>4.8078876239998701E-2</v>
      </c>
      <c r="P190" s="10">
        <f t="shared" si="120"/>
        <v>2.2657346254530517E-2</v>
      </c>
      <c r="Q190" s="10">
        <f t="shared" si="120"/>
        <v>2.912006363340577E-2</v>
      </c>
      <c r="R190" s="10">
        <f t="shared" si="120"/>
        <v>5.8825804669343701E-2</v>
      </c>
      <c r="S190" s="10">
        <f t="shared" si="120"/>
        <v>5.1454879734943892E-2</v>
      </c>
      <c r="T190" s="10">
        <f t="shared" si="120"/>
        <v>8.9714380023593054E-2</v>
      </c>
      <c r="U190" s="13">
        <f t="shared" si="118"/>
        <v>91.767165629065971</v>
      </c>
    </row>
    <row r="191" spans="1:21" x14ac:dyDescent="0.2">
      <c r="A191">
        <v>90</v>
      </c>
      <c r="B191" s="2" t="s">
        <v>6</v>
      </c>
      <c r="C191">
        <v>1500</v>
      </c>
      <c r="D191" s="5">
        <f t="shared" si="110"/>
        <v>9.0735014121816407E-3</v>
      </c>
      <c r="E191" s="5">
        <f t="shared" si="111"/>
        <v>1.5798236048365666E-2</v>
      </c>
      <c r="F191" s="5">
        <f t="shared" si="112"/>
        <v>1.3984903140340121E-2</v>
      </c>
      <c r="G191" s="5">
        <f t="shared" si="113"/>
        <v>7.7528850874618305E-3</v>
      </c>
      <c r="H191" s="5">
        <f t="shared" si="114"/>
        <v>7.7664799169988863E-3</v>
      </c>
      <c r="I191" s="5">
        <f t="shared" si="115"/>
        <v>-2.6581278991806845E-3</v>
      </c>
      <c r="J191" s="5">
        <f t="shared" si="116"/>
        <v>3.3652051201771109E-2</v>
      </c>
      <c r="K191" s="8">
        <v>93</v>
      </c>
      <c r="L191" s="8">
        <f t="shared" si="117"/>
        <v>92.033646709549743</v>
      </c>
      <c r="N191" s="10">
        <f t="shared" si="120"/>
        <v>1.5487314737527217E-2</v>
      </c>
      <c r="O191" s="10">
        <f t="shared" si="120"/>
        <v>4.7314666439812657E-2</v>
      </c>
      <c r="P191" s="10">
        <f t="shared" si="120"/>
        <v>2.227119535445132E-2</v>
      </c>
      <c r="Q191" s="10">
        <f t="shared" si="120"/>
        <v>2.9007309703047105E-2</v>
      </c>
      <c r="R191" s="10">
        <f t="shared" si="120"/>
        <v>5.72808310470206E-2</v>
      </c>
      <c r="S191" s="10">
        <f t="shared" si="120"/>
        <v>4.982043070285503E-2</v>
      </c>
      <c r="T191" s="10">
        <f t="shared" si="120"/>
        <v>8.5369928907938597E-2</v>
      </c>
      <c r="U191" s="13">
        <f t="shared" si="118"/>
        <v>92.134485521094646</v>
      </c>
    </row>
    <row r="192" spans="1:21" x14ac:dyDescent="0.2">
      <c r="A192">
        <v>110</v>
      </c>
      <c r="B192" s="2" t="s">
        <v>6</v>
      </c>
      <c r="C192">
        <v>1500</v>
      </c>
      <c r="D192" s="5">
        <f t="shared" si="110"/>
        <v>1.2323177659836496E-2</v>
      </c>
      <c r="E192" s="5">
        <f t="shared" si="111"/>
        <v>1.9462517325911782E-2</v>
      </c>
      <c r="F192" s="5">
        <f t="shared" si="112"/>
        <v>1.5792490465488279E-2</v>
      </c>
      <c r="G192" s="5">
        <f t="shared" si="113"/>
        <v>7.645431689620702E-3</v>
      </c>
      <c r="H192" s="5">
        <f t="shared" si="114"/>
        <v>7.7022688453810828E-3</v>
      </c>
      <c r="I192" s="5">
        <f t="shared" si="115"/>
        <v>-2.9839980688219359E-3</v>
      </c>
      <c r="J192" s="5">
        <f t="shared" si="116"/>
        <v>2.940874513555785E-2</v>
      </c>
      <c r="K192" s="8">
        <v>93.3</v>
      </c>
      <c r="L192" s="8">
        <f>100/(1+(1+0.25)*(100/K192-1))</f>
        <v>91.762970248340295</v>
      </c>
      <c r="N192" s="10">
        <f t="shared" si="120"/>
        <v>1.9417431557001926E-2</v>
      </c>
      <c r="O192" s="10">
        <f t="shared" si="120"/>
        <v>4.6993334437384869E-2</v>
      </c>
      <c r="P192" s="10">
        <f t="shared" si="120"/>
        <v>2.7453873683941053E-2</v>
      </c>
      <c r="Q192" s="10">
        <f t="shared" si="120"/>
        <v>3.3299816952681846E-2</v>
      </c>
      <c r="R192" s="10">
        <f t="shared" si="120"/>
        <v>5.8175589062056006E-2</v>
      </c>
      <c r="S192" s="10">
        <f t="shared" si="120"/>
        <v>5.7275297834465472E-2</v>
      </c>
      <c r="T192" s="10">
        <f t="shared" si="120"/>
        <v>8.9350633052974276E-2</v>
      </c>
      <c r="U192" s="13">
        <f t="shared" si="118"/>
        <v>91.797807763459645</v>
      </c>
    </row>
    <row r="193" spans="1:21" x14ac:dyDescent="0.2">
      <c r="A193">
        <v>132</v>
      </c>
      <c r="B193" s="2" t="s">
        <v>6</v>
      </c>
      <c r="C193">
        <v>1500</v>
      </c>
      <c r="D193" s="5">
        <f t="shared" si="110"/>
        <v>1.1365880866765134E-2</v>
      </c>
      <c r="E193" s="5">
        <f t="shared" si="111"/>
        <v>1.5556141633332882E-2</v>
      </c>
      <c r="F193" s="5">
        <f t="shared" si="112"/>
        <v>1.0822280220025488E-2</v>
      </c>
      <c r="G193" s="5">
        <f t="shared" si="113"/>
        <v>8.6966672677532275E-3</v>
      </c>
      <c r="H193" s="5">
        <f t="shared" si="114"/>
        <v>8.9810265131186617E-3</v>
      </c>
      <c r="I193" s="5">
        <f t="shared" si="115"/>
        <v>-5.4883449246902472E-3</v>
      </c>
      <c r="J193" s="5">
        <f t="shared" si="116"/>
        <v>3.6596123652816434E-2</v>
      </c>
      <c r="K193" s="8">
        <v>93.5</v>
      </c>
      <c r="L193" s="8">
        <f t="shared" ref="L193:L206" si="121">100/(1+(1+0.25)*(100/K193-1))</f>
        <v>92.004920049200493</v>
      </c>
      <c r="N193" s="10">
        <f t="shared" si="120"/>
        <v>1.7017447846853953E-2</v>
      </c>
      <c r="O193" s="10">
        <f t="shared" si="120"/>
        <v>4.9774568490984397E-2</v>
      </c>
      <c r="P193" s="10">
        <f t="shared" si="120"/>
        <v>2.3176792626951208E-2</v>
      </c>
      <c r="Q193" s="10">
        <f t="shared" si="120"/>
        <v>2.9902777754836032E-2</v>
      </c>
      <c r="R193" s="10">
        <f t="shared" si="120"/>
        <v>5.9550890728720433E-2</v>
      </c>
      <c r="S193" s="10">
        <f t="shared" si="120"/>
        <v>4.8568584616200484E-2</v>
      </c>
      <c r="T193" s="10">
        <f t="shared" si="120"/>
        <v>8.6529775229121531E-2</v>
      </c>
      <c r="U193" s="13">
        <f t="shared" si="118"/>
        <v>92.036134011065229</v>
      </c>
    </row>
    <row r="194" spans="1:21" x14ac:dyDescent="0.2">
      <c r="A194">
        <v>160</v>
      </c>
      <c r="B194" s="2" t="s">
        <v>6</v>
      </c>
      <c r="C194">
        <v>1500</v>
      </c>
      <c r="D194" s="5">
        <f t="shared" si="110"/>
        <v>1.0682456805198678E-2</v>
      </c>
      <c r="E194" s="5">
        <f t="shared" si="111"/>
        <v>1.6157631452513393E-2</v>
      </c>
      <c r="F194" s="5">
        <f t="shared" si="112"/>
        <v>1.0265990090658456E-2</v>
      </c>
      <c r="G194" s="5">
        <f t="shared" si="113"/>
        <v>9.115663510143146E-3</v>
      </c>
      <c r="H194" s="5">
        <f t="shared" si="114"/>
        <v>9.3412709878278044E-3</v>
      </c>
      <c r="I194" s="5">
        <f t="shared" si="115"/>
        <v>-4.1307340453199115E-3</v>
      </c>
      <c r="J194" s="5">
        <f t="shared" si="116"/>
        <v>3.0824717057214637E-2</v>
      </c>
      <c r="K194" s="8">
        <v>93.8</v>
      </c>
      <c r="L194" s="8">
        <f t="shared" si="121"/>
        <v>92.368291482028567</v>
      </c>
      <c r="N194" s="10">
        <f t="shared" si="120"/>
        <v>1.6436271935881316E-2</v>
      </c>
      <c r="O194" s="10">
        <f t="shared" si="120"/>
        <v>4.4920217375162975E-2</v>
      </c>
      <c r="P194" s="10">
        <f t="shared" si="120"/>
        <v>2.2652453202742718E-2</v>
      </c>
      <c r="Q194" s="10">
        <f t="shared" si="120"/>
        <v>2.8691869671270839E-2</v>
      </c>
      <c r="R194" s="10">
        <f t="shared" si="120"/>
        <v>5.4914902568043288E-2</v>
      </c>
      <c r="S194" s="10">
        <f t="shared" si="120"/>
        <v>4.7361124214506986E-2</v>
      </c>
      <c r="T194" s="10">
        <f t="shared" si="120"/>
        <v>8.2256995858236259E-2</v>
      </c>
      <c r="U194" s="13">
        <f t="shared" si="118"/>
        <v>92.399495113172648</v>
      </c>
    </row>
    <row r="195" spans="1:21" x14ac:dyDescent="0.2">
      <c r="A195">
        <v>200</v>
      </c>
      <c r="B195" s="2" t="s">
        <v>6</v>
      </c>
      <c r="C195">
        <v>1500</v>
      </c>
      <c r="D195" s="5">
        <f t="shared" si="110"/>
        <v>1.0223885147779735E-2</v>
      </c>
      <c r="E195" s="5">
        <f t="shared" si="111"/>
        <v>1.5313143211942576E-2</v>
      </c>
      <c r="F195" s="5">
        <f t="shared" si="112"/>
        <v>1.1504876057863711E-2</v>
      </c>
      <c r="G195" s="5">
        <f t="shared" si="113"/>
        <v>7.9681100623215928E-3</v>
      </c>
      <c r="H195" s="5">
        <f t="shared" si="114"/>
        <v>8.2328489578118169E-3</v>
      </c>
      <c r="I195" s="5">
        <f t="shared" si="115"/>
        <v>-4.1000253248387741E-3</v>
      </c>
      <c r="J195" s="5">
        <f t="shared" si="116"/>
        <v>3.0534193129716829E-2</v>
      </c>
      <c r="K195" s="8">
        <v>94</v>
      </c>
      <c r="L195" s="8">
        <f t="shared" si="121"/>
        <v>92.610837438423644</v>
      </c>
      <c r="N195" s="10">
        <f t="shared" si="120"/>
        <v>1.5811267729744709E-2</v>
      </c>
      <c r="O195" s="10">
        <f t="shared" si="120"/>
        <v>4.3711974084703557E-2</v>
      </c>
      <c r="P195" s="10">
        <f t="shared" si="120"/>
        <v>2.2017698212027932E-2</v>
      </c>
      <c r="Q195" s="10">
        <f t="shared" si="120"/>
        <v>2.7850778205880215E-2</v>
      </c>
      <c r="R195" s="10">
        <f t="shared" si="120"/>
        <v>5.3233110843708735E-2</v>
      </c>
      <c r="S195" s="10">
        <f t="shared" si="120"/>
        <v>4.6675679792629182E-2</v>
      </c>
      <c r="T195" s="10">
        <f t="shared" si="120"/>
        <v>7.9677031242597396E-2</v>
      </c>
      <c r="U195" s="13">
        <f t="shared" si="118"/>
        <v>92.620290240786417</v>
      </c>
    </row>
    <row r="196" spans="1:21" x14ac:dyDescent="0.2">
      <c r="A196">
        <v>250</v>
      </c>
      <c r="B196" s="2" t="s">
        <v>6</v>
      </c>
      <c r="C196">
        <v>1500</v>
      </c>
      <c r="D196" s="5">
        <f t="shared" si="110"/>
        <v>9.8772500842298633E-3</v>
      </c>
      <c r="E196" s="5">
        <f t="shared" si="111"/>
        <v>1.4237860243450723E-2</v>
      </c>
      <c r="F196" s="5">
        <f t="shared" si="112"/>
        <v>1.0878826574684253E-2</v>
      </c>
      <c r="G196" s="5">
        <f t="shared" si="113"/>
        <v>7.313302741657729E-3</v>
      </c>
      <c r="H196" s="5">
        <f t="shared" si="114"/>
        <v>7.5985146013358984E-3</v>
      </c>
      <c r="I196" s="5">
        <f t="shared" si="115"/>
        <v>-3.2943946183712769E-3</v>
      </c>
      <c r="J196" s="5">
        <f t="shared" si="116"/>
        <v>2.7966646517903822E-2</v>
      </c>
      <c r="K196" s="8">
        <v>94</v>
      </c>
      <c r="L196" s="8">
        <f t="shared" si="121"/>
        <v>92.610837438423644</v>
      </c>
      <c r="N196" s="10">
        <f t="shared" si="120"/>
        <v>1.5184910611786361E-2</v>
      </c>
      <c r="O196" s="10">
        <f t="shared" si="120"/>
        <v>4.1092126553540817E-2</v>
      </c>
      <c r="P196" s="10">
        <f t="shared" si="120"/>
        <v>2.0987471103725147E-2</v>
      </c>
      <c r="Q196" s="10">
        <f t="shared" si="120"/>
        <v>2.6449421175207332E-2</v>
      </c>
      <c r="R196" s="10">
        <f t="shared" si="120"/>
        <v>4.9944418770321707E-2</v>
      </c>
      <c r="S196" s="10">
        <f t="shared" si="120"/>
        <v>4.4066355558403582E-2</v>
      </c>
      <c r="T196" s="10">
        <f t="shared" si="120"/>
        <v>7.4578006144891032E-2</v>
      </c>
      <c r="U196" s="13">
        <f t="shared" si="118"/>
        <v>93.059786658723468</v>
      </c>
    </row>
    <row r="197" spans="1:21" x14ac:dyDescent="0.2">
      <c r="A197">
        <v>315</v>
      </c>
      <c r="B197" s="2" t="s">
        <v>6</v>
      </c>
      <c r="C197">
        <v>1500</v>
      </c>
      <c r="D197" s="5">
        <f t="shared" si="110"/>
        <v>9.5707818685925039E-3</v>
      </c>
      <c r="E197" s="5">
        <f t="shared" si="111"/>
        <v>1.316863424512639E-2</v>
      </c>
      <c r="F197" s="5">
        <f t="shared" si="112"/>
        <v>1.0240462357720442E-2</v>
      </c>
      <c r="G197" s="5">
        <f t="shared" si="113"/>
        <v>6.6563550083474643E-3</v>
      </c>
      <c r="H197" s="5">
        <f t="shared" si="114"/>
        <v>6.9649772971017987E-3</v>
      </c>
      <c r="I197" s="5">
        <f t="shared" si="115"/>
        <v>-2.688422486631592E-3</v>
      </c>
      <c r="J197" s="5">
        <f t="shared" si="116"/>
        <v>2.5561089772079305E-2</v>
      </c>
      <c r="K197" s="8">
        <v>94</v>
      </c>
      <c r="L197" s="8">
        <f t="shared" si="121"/>
        <v>92.610837438423644</v>
      </c>
      <c r="N197" s="10">
        <f t="shared" si="120"/>
        <v>1.4559644305900919E-2</v>
      </c>
      <c r="O197" s="10">
        <f t="shared" si="120"/>
        <v>3.8475036445835054E-2</v>
      </c>
      <c r="P197" s="10">
        <f t="shared" si="120"/>
        <v>1.9957515933960945E-2</v>
      </c>
      <c r="Q197" s="10">
        <f t="shared" si="120"/>
        <v>2.5028631237402132E-2</v>
      </c>
      <c r="R197" s="10">
        <f t="shared" si="120"/>
        <v>4.6657303694482684E-2</v>
      </c>
      <c r="S197" s="10">
        <f t="shared" si="120"/>
        <v>4.1431272747505687E-2</v>
      </c>
      <c r="T197" s="10">
        <f t="shared" si="120"/>
        <v>6.9473878062336278E-2</v>
      </c>
      <c r="U197" s="13">
        <f t="shared" si="118"/>
        <v>93.50392005944002</v>
      </c>
    </row>
    <row r="198" spans="1:21" x14ac:dyDescent="0.2">
      <c r="A198">
        <v>355</v>
      </c>
      <c r="B198" s="2" t="s">
        <v>6</v>
      </c>
      <c r="C198">
        <v>1500</v>
      </c>
      <c r="D198" s="5">
        <f t="shared" si="110"/>
        <v>9.0483919295131846E-3</v>
      </c>
      <c r="E198" s="5">
        <f t="shared" si="111"/>
        <v>1.2631883393561166E-2</v>
      </c>
      <c r="F198" s="5">
        <f t="shared" si="112"/>
        <v>1.0039202421386048E-2</v>
      </c>
      <c r="G198" s="5">
        <f t="shared" si="113"/>
        <v>6.5538851955320165E-3</v>
      </c>
      <c r="H198" s="5">
        <f t="shared" si="114"/>
        <v>6.7799096076716775E-3</v>
      </c>
      <c r="I198" s="5">
        <f t="shared" si="115"/>
        <v>-2.4541829765556411E-3</v>
      </c>
      <c r="J198" s="5">
        <f t="shared" si="116"/>
        <v>2.4589390911300232E-2</v>
      </c>
      <c r="K198" s="8">
        <v>94</v>
      </c>
      <c r="L198" s="8">
        <f t="shared" si="121"/>
        <v>92.610837438423644</v>
      </c>
      <c r="N198" s="10">
        <f t="shared" si="120"/>
        <v>1.3885992595142619E-2</v>
      </c>
      <c r="O198" s="10">
        <f t="shared" si="120"/>
        <v>3.70312365133472E-2</v>
      </c>
      <c r="P198" s="10">
        <f t="shared" si="120"/>
        <v>1.9108170419437884E-2</v>
      </c>
      <c r="Q198" s="10">
        <f t="shared" si="120"/>
        <v>2.4037370471108505E-2</v>
      </c>
      <c r="R198" s="10">
        <f t="shared" si="120"/>
        <v>4.4981262166068806E-2</v>
      </c>
      <c r="S198" s="10">
        <f t="shared" si="120"/>
        <v>3.997318268480856E-2</v>
      </c>
      <c r="T198" s="10">
        <f t="shared" si="120"/>
        <v>6.7188480482408663E-2</v>
      </c>
      <c r="U198" s="13">
        <f t="shared" si="118"/>
        <v>93.704159882606945</v>
      </c>
    </row>
    <row r="199" spans="1:21" x14ac:dyDescent="0.2">
      <c r="A199">
        <v>400</v>
      </c>
      <c r="B199" s="2" t="s">
        <v>6</v>
      </c>
      <c r="C199">
        <v>1500</v>
      </c>
      <c r="D199" s="5">
        <f t="shared" si="110"/>
        <v>8.112488592061165E-3</v>
      </c>
      <c r="E199" s="5">
        <f t="shared" si="111"/>
        <v>1.2072176225176673E-2</v>
      </c>
      <c r="F199" s="5">
        <f t="shared" si="112"/>
        <v>9.6677102391100195E-3</v>
      </c>
      <c r="G199" s="5">
        <f t="shared" si="113"/>
        <v>6.514540264615773E-3</v>
      </c>
      <c r="H199" s="5">
        <f t="shared" si="114"/>
        <v>6.8224325853489115E-3</v>
      </c>
      <c r="I199" s="5">
        <f t="shared" si="115"/>
        <v>-4.1517812489205719E-4</v>
      </c>
      <c r="J199" s="5">
        <f t="shared" si="116"/>
        <v>2.2340055895371171E-2</v>
      </c>
      <c r="K199" s="8">
        <v>94</v>
      </c>
      <c r="L199" s="8">
        <f t="shared" si="121"/>
        <v>92.610837438423644</v>
      </c>
      <c r="N199" s="10">
        <f t="shared" ref="N199:T206" si="122">N37*(100-$K199)/$K199*$K37/(100-$K37)</f>
        <v>1.3155663319458543E-2</v>
      </c>
      <c r="O199" s="10">
        <f t="shared" si="122"/>
        <v>3.5714679411517097E-2</v>
      </c>
      <c r="P199" s="10">
        <f t="shared" si="122"/>
        <v>1.8168143119080021E-2</v>
      </c>
      <c r="Q199" s="10">
        <f t="shared" si="122"/>
        <v>2.3183648745485064E-2</v>
      </c>
      <c r="R199" s="10">
        <f t="shared" si="122"/>
        <v>4.3453260313551262E-2</v>
      </c>
      <c r="S199" s="10">
        <f t="shared" si="122"/>
        <v>3.8564043180235812E-2</v>
      </c>
      <c r="T199" s="10">
        <f t="shared" si="122"/>
        <v>6.511422567679169E-2</v>
      </c>
      <c r="U199" s="13">
        <f t="shared" si="118"/>
        <v>93.886643882216774</v>
      </c>
    </row>
    <row r="200" spans="1:21" x14ac:dyDescent="0.2">
      <c r="A200">
        <v>500</v>
      </c>
      <c r="B200" s="2" t="s">
        <v>6</v>
      </c>
      <c r="C200">
        <v>1500</v>
      </c>
      <c r="D200" s="5">
        <f t="shared" si="110"/>
        <v>8.0176344220788884E-3</v>
      </c>
      <c r="E200" s="5">
        <f t="shared" si="111"/>
        <v>1.1548111474894623E-2</v>
      </c>
      <c r="F200" s="5">
        <f t="shared" si="112"/>
        <v>9.6428996833897995E-3</v>
      </c>
      <c r="G200" s="5">
        <f t="shared" si="113"/>
        <v>6.3702961077844178E-3</v>
      </c>
      <c r="H200" s="5">
        <f t="shared" si="114"/>
        <v>6.3872807018492961E-3</v>
      </c>
      <c r="I200" s="5">
        <f t="shared" si="115"/>
        <v>-2.0317876881105201E-3</v>
      </c>
      <c r="J200" s="5">
        <f t="shared" si="116"/>
        <v>2.2660337195910957E-2</v>
      </c>
      <c r="K200" s="8">
        <v>94</v>
      </c>
      <c r="L200" s="8">
        <f t="shared" si="121"/>
        <v>92.610837438423644</v>
      </c>
      <c r="N200" s="10">
        <f t="shared" si="122"/>
        <v>1.2540153865656944E-2</v>
      </c>
      <c r="O200" s="10">
        <f t="shared" si="122"/>
        <v>3.4127672099626541E-2</v>
      </c>
      <c r="P200" s="10">
        <f t="shared" si="122"/>
        <v>1.7409612247425113E-2</v>
      </c>
      <c r="Q200" s="10">
        <f t="shared" si="122"/>
        <v>2.2047097592634762E-2</v>
      </c>
      <c r="R200" s="10">
        <f t="shared" si="122"/>
        <v>4.1612932817528626E-2</v>
      </c>
      <c r="S200" s="10">
        <f t="shared" si="122"/>
        <v>3.7047230237694212E-2</v>
      </c>
      <c r="T200" s="10">
        <f t="shared" si="122"/>
        <v>6.2594771897797441E-2</v>
      </c>
      <c r="U200" s="13">
        <f t="shared" si="118"/>
        <v>94.109252788247488</v>
      </c>
    </row>
    <row r="201" spans="1:21" x14ac:dyDescent="0.2">
      <c r="A201">
        <v>560</v>
      </c>
      <c r="B201" s="2" t="s">
        <v>6</v>
      </c>
      <c r="C201">
        <v>1500</v>
      </c>
      <c r="D201" s="5">
        <f t="shared" si="110"/>
        <v>7.8886093821102926E-3</v>
      </c>
      <c r="E201" s="5">
        <f t="shared" si="111"/>
        <v>1.1390373499615331E-2</v>
      </c>
      <c r="F201" s="5">
        <f t="shared" si="112"/>
        <v>1.0476659033811314E-2</v>
      </c>
      <c r="G201" s="5">
        <f t="shared" si="113"/>
        <v>6.2059899973604532E-3</v>
      </c>
      <c r="H201" s="5">
        <f t="shared" si="114"/>
        <v>6.0079501407939995E-3</v>
      </c>
      <c r="I201" s="5">
        <f t="shared" si="115"/>
        <v>-2.3311064692228267E-3</v>
      </c>
      <c r="J201" s="5">
        <f t="shared" si="116"/>
        <v>2.0031580045396763E-2</v>
      </c>
      <c r="K201" s="8">
        <v>94</v>
      </c>
      <c r="L201" s="8">
        <f t="shared" si="121"/>
        <v>92.610837438423644</v>
      </c>
      <c r="N201" s="10">
        <f t="shared" si="122"/>
        <v>1.218062823110515E-2</v>
      </c>
      <c r="O201" s="10">
        <f t="shared" si="122"/>
        <v>3.1018461905940996E-2</v>
      </c>
      <c r="P201" s="10">
        <f t="shared" si="122"/>
        <v>1.7159969434269787E-2</v>
      </c>
      <c r="Q201" s="10">
        <f t="shared" si="122"/>
        <v>2.1196548300578232E-2</v>
      </c>
      <c r="R201" s="10">
        <f t="shared" si="122"/>
        <v>3.8508417000423428E-2</v>
      </c>
      <c r="S201" s="10">
        <f t="shared" si="122"/>
        <v>3.6651468726813304E-2</v>
      </c>
      <c r="T201" s="10">
        <f t="shared" si="122"/>
        <v>5.9670055629865271E-2</v>
      </c>
      <c r="U201" s="13">
        <f t="shared" si="118"/>
        <v>94.368996716209224</v>
      </c>
    </row>
    <row r="202" spans="1:21" x14ac:dyDescent="0.2">
      <c r="A202">
        <v>630</v>
      </c>
      <c r="B202" s="2" t="s">
        <v>6</v>
      </c>
      <c r="C202">
        <v>1500</v>
      </c>
      <c r="D202" s="5">
        <f t="shared" si="110"/>
        <v>7.4162831476016801E-3</v>
      </c>
      <c r="E202" s="5">
        <f t="shared" si="111"/>
        <v>1.1099419624599899E-2</v>
      </c>
      <c r="F202" s="5">
        <f t="shared" si="112"/>
        <v>1.1448842858644392E-2</v>
      </c>
      <c r="G202" s="5">
        <f t="shared" si="113"/>
        <v>6.3227821561241404E-3</v>
      </c>
      <c r="H202" s="5">
        <f t="shared" si="114"/>
        <v>6.3901372085905656E-3</v>
      </c>
      <c r="I202" s="5">
        <f t="shared" si="115"/>
        <v>-1.0237159320881373E-3</v>
      </c>
      <c r="J202" s="5">
        <f t="shared" si="116"/>
        <v>1.5972057206688449E-2</v>
      </c>
      <c r="K202" s="8">
        <v>94</v>
      </c>
      <c r="L202" s="8">
        <f t="shared" si="121"/>
        <v>92.610837438423644</v>
      </c>
      <c r="N202" s="10">
        <f t="shared" si="122"/>
        <v>1.1772770269473414E-2</v>
      </c>
      <c r="O202" s="10">
        <f t="shared" si="122"/>
        <v>2.7835111121585161E-2</v>
      </c>
      <c r="P202" s="10">
        <f t="shared" si="122"/>
        <v>1.6867961103221824E-2</v>
      </c>
      <c r="Q202" s="10">
        <f t="shared" si="122"/>
        <v>2.0499091355243186E-2</v>
      </c>
      <c r="R202" s="10">
        <f t="shared" si="122"/>
        <v>3.5535470329372716E-2</v>
      </c>
      <c r="S202" s="10">
        <f t="shared" si="122"/>
        <v>3.6623931807652672E-2</v>
      </c>
      <c r="T202" s="10">
        <f t="shared" si="122"/>
        <v>5.7625806270160923E-2</v>
      </c>
      <c r="U202" s="13">
        <f t="shared" si="118"/>
        <v>94.551399376932295</v>
      </c>
    </row>
    <row r="203" spans="1:21" x14ac:dyDescent="0.2">
      <c r="A203">
        <v>710</v>
      </c>
      <c r="B203" s="2" t="s">
        <v>6</v>
      </c>
      <c r="C203">
        <v>1500</v>
      </c>
      <c r="D203" s="5">
        <f t="shared" si="110"/>
        <v>7.4662059070389683E-3</v>
      </c>
      <c r="E203" s="5">
        <f t="shared" si="111"/>
        <v>1.1140226826253111E-2</v>
      </c>
      <c r="F203" s="5">
        <f t="shared" si="112"/>
        <v>1.2219915149326452E-2</v>
      </c>
      <c r="G203" s="5">
        <f t="shared" si="113"/>
        <v>6.3466879916738578E-3</v>
      </c>
      <c r="H203" s="5">
        <f t="shared" si="114"/>
        <v>6.3858208141671924E-3</v>
      </c>
      <c r="I203" s="5">
        <f t="shared" si="115"/>
        <v>-1.0224045333935283E-3</v>
      </c>
      <c r="J203" s="5">
        <f t="shared" si="116"/>
        <v>1.5490990964265823E-2</v>
      </c>
      <c r="K203" s="8">
        <v>94</v>
      </c>
      <c r="L203" s="8">
        <f t="shared" si="121"/>
        <v>92.610837438423644</v>
      </c>
      <c r="N203" s="10">
        <f t="shared" si="122"/>
        <v>1.1851704724778625E-2</v>
      </c>
      <c r="O203" s="10">
        <f t="shared" si="122"/>
        <v>2.7469379540111347E-2</v>
      </c>
      <c r="P203" s="10">
        <f t="shared" si="122"/>
        <v>1.7101996359376537E-2</v>
      </c>
      <c r="Q203" s="10">
        <f t="shared" si="122"/>
        <v>2.0645293381711505E-2</v>
      </c>
      <c r="R203" s="10">
        <f t="shared" si="122"/>
        <v>3.5329683737748148E-2</v>
      </c>
      <c r="S203" s="10">
        <f t="shared" si="122"/>
        <v>3.737102055844848E-2</v>
      </c>
      <c r="T203" s="10">
        <f t="shared" si="122"/>
        <v>5.8027443119331862E-2</v>
      </c>
      <c r="U203" s="13">
        <f t="shared" si="118"/>
        <v>94.515506804979239</v>
      </c>
    </row>
    <row r="204" spans="1:21" x14ac:dyDescent="0.2">
      <c r="A204">
        <v>800</v>
      </c>
      <c r="B204" s="2" t="s">
        <v>6</v>
      </c>
      <c r="C204">
        <v>1500</v>
      </c>
      <c r="D204" s="5">
        <f t="shared" si="110"/>
        <v>7.519751640960165E-3</v>
      </c>
      <c r="E204" s="5">
        <f t="shared" si="111"/>
        <v>1.1177782833737715E-2</v>
      </c>
      <c r="F204" s="5">
        <f t="shared" si="112"/>
        <v>1.2987871655854008E-2</v>
      </c>
      <c r="G204" s="5">
        <f t="shared" si="113"/>
        <v>6.3527665563450908E-3</v>
      </c>
      <c r="H204" s="5">
        <f t="shared" si="114"/>
        <v>6.3802982989965701E-3</v>
      </c>
      <c r="I204" s="5">
        <f t="shared" si="115"/>
        <v>-1.0323076107666695E-3</v>
      </c>
      <c r="J204" s="5">
        <f t="shared" si="116"/>
        <v>1.5021588225896054E-2</v>
      </c>
      <c r="K204" s="8">
        <v>94</v>
      </c>
      <c r="L204" s="8">
        <f t="shared" si="121"/>
        <v>92.610837438423644</v>
      </c>
      <c r="N204" s="10">
        <f t="shared" si="122"/>
        <v>1.1930896706985654E-2</v>
      </c>
      <c r="O204" s="10">
        <f t="shared" si="122"/>
        <v>2.7102180225788395E-2</v>
      </c>
      <c r="P204" s="10">
        <f t="shared" si="122"/>
        <v>1.7334599449026968E-2</v>
      </c>
      <c r="Q204" s="10">
        <f t="shared" si="122"/>
        <v>2.0787718686113621E-2</v>
      </c>
      <c r="R204" s="10">
        <f t="shared" si="122"/>
        <v>3.5116349439843576E-2</v>
      </c>
      <c r="S204" s="10">
        <f t="shared" si="122"/>
        <v>3.8107915595477979E-2</v>
      </c>
      <c r="T204" s="10">
        <f t="shared" si="122"/>
        <v>5.8407751601022899E-2</v>
      </c>
      <c r="U204" s="13">
        <f t="shared" si="118"/>
        <v>94.481545367305642</v>
      </c>
    </row>
    <row r="205" spans="1:21" x14ac:dyDescent="0.2">
      <c r="A205">
        <v>900</v>
      </c>
      <c r="B205" s="2" t="s">
        <v>6</v>
      </c>
      <c r="C205">
        <v>1500</v>
      </c>
      <c r="D205" s="5">
        <f t="shared" si="110"/>
        <v>7.0783368395322746E-3</v>
      </c>
      <c r="E205" s="5">
        <f t="shared" si="111"/>
        <v>1.0610475739814676E-2</v>
      </c>
      <c r="F205" s="5">
        <f t="shared" si="112"/>
        <v>1.1694579539687611E-2</v>
      </c>
      <c r="G205" s="5">
        <f t="shared" si="113"/>
        <v>6.3457635234415166E-3</v>
      </c>
      <c r="H205" s="5">
        <f t="shared" si="114"/>
        <v>6.3727973382297354E-3</v>
      </c>
      <c r="I205" s="5">
        <f t="shared" si="115"/>
        <v>-1.0987433901239463E-3</v>
      </c>
      <c r="J205" s="5">
        <f t="shared" si="116"/>
        <v>1.483742425194759E-2</v>
      </c>
      <c r="K205" s="8">
        <v>94</v>
      </c>
      <c r="L205" s="8">
        <f t="shared" si="121"/>
        <v>92.610837438423644</v>
      </c>
      <c r="N205" s="10">
        <f t="shared" si="122"/>
        <v>1.1238566458588398E-2</v>
      </c>
      <c r="O205" s="10">
        <f t="shared" si="122"/>
        <v>2.6185288572039809E-2</v>
      </c>
      <c r="P205" s="10">
        <f t="shared" si="122"/>
        <v>1.6257752831094648E-2</v>
      </c>
      <c r="Q205" s="10">
        <f t="shared" si="122"/>
        <v>1.9658724236355996E-2</v>
      </c>
      <c r="R205" s="10">
        <f t="shared" si="122"/>
        <v>3.3811981552463358E-2</v>
      </c>
      <c r="S205" s="10">
        <f t="shared" si="122"/>
        <v>3.5723016702377305E-2</v>
      </c>
      <c r="T205" s="10">
        <f t="shared" si="122"/>
        <v>5.5840633842529457E-2</v>
      </c>
      <c r="U205" s="13">
        <f t="shared" si="118"/>
        <v>94.71126303982939</v>
      </c>
    </row>
    <row r="206" spans="1:21" x14ac:dyDescent="0.2">
      <c r="A206">
        <v>1000</v>
      </c>
      <c r="B206" s="2" t="s">
        <v>6</v>
      </c>
      <c r="C206">
        <v>1500</v>
      </c>
      <c r="D206" s="5">
        <f t="shared" si="110"/>
        <v>6.6165740152176779E-3</v>
      </c>
      <c r="E206" s="5">
        <f t="shared" si="111"/>
        <v>1.004720502212017E-2</v>
      </c>
      <c r="F206" s="5">
        <f t="shared" si="112"/>
        <v>1.0402300173674606E-2</v>
      </c>
      <c r="G206" s="5">
        <f t="shared" si="113"/>
        <v>6.3267149700023673E-3</v>
      </c>
      <c r="H206" s="5">
        <f t="shared" si="114"/>
        <v>6.3573032343393482E-3</v>
      </c>
      <c r="I206" s="5">
        <f t="shared" si="115"/>
        <v>-1.0807111319479368E-3</v>
      </c>
      <c r="J206" s="5">
        <f t="shared" si="116"/>
        <v>1.4574943327653585E-2</v>
      </c>
      <c r="K206" s="8">
        <v>94</v>
      </c>
      <c r="L206" s="8">
        <f t="shared" si="121"/>
        <v>92.610837438423644</v>
      </c>
      <c r="N206" s="10">
        <f t="shared" si="122"/>
        <v>1.0542963343759175E-2</v>
      </c>
      <c r="O206" s="10">
        <f t="shared" si="122"/>
        <v>2.5251761421954812E-2</v>
      </c>
      <c r="P206" s="10">
        <f t="shared" si="122"/>
        <v>1.5178550450536905E-2</v>
      </c>
      <c r="Q206" s="10">
        <f t="shared" si="122"/>
        <v>1.853230265903234E-2</v>
      </c>
      <c r="R206" s="10">
        <f t="shared" si="122"/>
        <v>3.2487667058988048E-2</v>
      </c>
      <c r="S206" s="10">
        <f t="shared" si="122"/>
        <v>3.3340464028037295E-2</v>
      </c>
      <c r="T206" s="10">
        <f t="shared" si="122"/>
        <v>5.3244329611059744E-2</v>
      </c>
      <c r="U206" s="13">
        <f t="shared" si="118"/>
        <v>94.94473142516496</v>
      </c>
    </row>
    <row r="207" spans="1:21" x14ac:dyDescent="0.2">
      <c r="D207" s="5"/>
      <c r="E207" s="5"/>
      <c r="F207" s="5"/>
      <c r="G207" s="5"/>
      <c r="H207" s="5"/>
      <c r="I207" s="5"/>
      <c r="J207" s="5"/>
      <c r="L207" s="5"/>
      <c r="N207" s="11"/>
      <c r="O207" s="11"/>
      <c r="P207" s="10"/>
      <c r="Q207" s="10"/>
      <c r="R207" s="10"/>
      <c r="S207" s="10"/>
      <c r="T207" s="10"/>
    </row>
    <row r="208" spans="1:21" x14ac:dyDescent="0.2">
      <c r="A208">
        <v>0.12</v>
      </c>
      <c r="B208" s="2" t="s">
        <v>6</v>
      </c>
      <c r="C208">
        <v>3000</v>
      </c>
      <c r="D208" s="5">
        <f t="shared" si="110"/>
        <v>0.43657410786462059</v>
      </c>
      <c r="E208" s="5">
        <f t="shared" si="111"/>
        <v>0.15759731192058801</v>
      </c>
      <c r="F208" s="5">
        <f t="shared" si="112"/>
        <v>0.15640899473292524</v>
      </c>
      <c r="G208" s="5">
        <f t="shared" si="113"/>
        <v>-1.8667898354047807E-3</v>
      </c>
      <c r="H208" s="5">
        <f t="shared" si="114"/>
        <v>4.1786367874436792E-3</v>
      </c>
      <c r="I208" s="5">
        <f t="shared" si="115"/>
        <v>-0.5415233710703089</v>
      </c>
      <c r="J208" s="5">
        <f t="shared" si="116"/>
        <v>1.0192670122079766</v>
      </c>
      <c r="K208" s="8">
        <v>45</v>
      </c>
      <c r="L208" s="8">
        <f>100/(1+(1+0.15)*(100/K208-1))</f>
        <v>41.570438799076207</v>
      </c>
      <c r="N208" s="10">
        <f t="shared" ref="N208:T217" si="123">N46*(100-$K208)/$K208*$K46/(100-$K46)</f>
        <v>0.41405949771976952</v>
      </c>
      <c r="O208" s="10">
        <f t="shared" si="123"/>
        <v>0.96328710649360805</v>
      </c>
      <c r="P208" s="10">
        <f t="shared" si="123"/>
        <v>0.48280531202101457</v>
      </c>
      <c r="Q208" s="10">
        <f t="shared" si="123"/>
        <v>0.53855789609477545</v>
      </c>
      <c r="R208" s="10">
        <f t="shared" si="123"/>
        <v>1.0323299179249732</v>
      </c>
      <c r="S208" s="10">
        <f t="shared" si="123"/>
        <v>0.73521344377298326</v>
      </c>
      <c r="T208" s="10">
        <f t="shared" si="123"/>
        <v>1.2306359026078417</v>
      </c>
      <c r="U208" s="13">
        <f t="shared" si="118"/>
        <v>44.830265613088073</v>
      </c>
    </row>
    <row r="209" spans="1:21" x14ac:dyDescent="0.2">
      <c r="A209">
        <v>0.18</v>
      </c>
      <c r="B209" s="2" t="s">
        <v>6</v>
      </c>
      <c r="C209">
        <v>3000</v>
      </c>
      <c r="D209" s="5">
        <f t="shared" si="110"/>
        <v>0.3735919665853864</v>
      </c>
      <c r="E209" s="5">
        <f t="shared" si="111"/>
        <v>0.11426772997456736</v>
      </c>
      <c r="F209" s="5">
        <f t="shared" si="112"/>
        <v>0.15719754030395316</v>
      </c>
      <c r="G209" s="5">
        <f t="shared" si="113"/>
        <v>3.5280077091819351E-3</v>
      </c>
      <c r="H209" s="5">
        <f t="shared" si="114"/>
        <v>6.4204464378667669E-3</v>
      </c>
      <c r="I209" s="5">
        <f t="shared" si="115"/>
        <v>-0.47574337682904844</v>
      </c>
      <c r="J209" s="5">
        <f t="shared" si="116"/>
        <v>0.76507039365754759</v>
      </c>
      <c r="K209" s="8">
        <v>52.8</v>
      </c>
      <c r="L209" s="8">
        <f t="shared" ref="L209:L230" si="124">100/(1+(1+0.15)*(100/K209-1))</f>
        <v>49.308927904370556</v>
      </c>
      <c r="N209" s="10">
        <f t="shared" si="123"/>
        <v>0.34094500573371378</v>
      </c>
      <c r="O209" s="10">
        <f t="shared" si="123"/>
        <v>0.70259404200618647</v>
      </c>
      <c r="P209" s="10">
        <f t="shared" si="123"/>
        <v>0.39911684176149664</v>
      </c>
      <c r="Q209" s="10">
        <f t="shared" si="123"/>
        <v>0.42426340551453545</v>
      </c>
      <c r="R209" s="10">
        <f t="shared" si="123"/>
        <v>0.76272134894121502</v>
      </c>
      <c r="S209" s="10">
        <f t="shared" si="123"/>
        <v>0.60094026040053194</v>
      </c>
      <c r="T209" s="10">
        <f t="shared" si="123"/>
        <v>0.94433270783945444</v>
      </c>
      <c r="U209" s="13">
        <f t="shared" si="118"/>
        <v>51.431526917592286</v>
      </c>
    </row>
    <row r="210" spans="1:21" x14ac:dyDescent="0.2">
      <c r="A210">
        <v>0.25</v>
      </c>
      <c r="B210" s="2" t="s">
        <v>6</v>
      </c>
      <c r="C210">
        <v>3000</v>
      </c>
      <c r="D210" s="5">
        <f t="shared" si="110"/>
        <v>0.22151737121347154</v>
      </c>
      <c r="E210" s="5">
        <f t="shared" si="111"/>
        <v>9.6743731814169731E-2</v>
      </c>
      <c r="F210" s="5">
        <f t="shared" si="112"/>
        <v>0.1176166321415999</v>
      </c>
      <c r="G210" s="5">
        <f t="shared" si="113"/>
        <v>5.112447720181823E-3</v>
      </c>
      <c r="H210" s="5">
        <f t="shared" si="114"/>
        <v>9.2698558549701993E-3</v>
      </c>
      <c r="I210" s="5">
        <f t="shared" si="115"/>
        <v>-0.25014089669565753</v>
      </c>
      <c r="J210" s="5">
        <f t="shared" si="116"/>
        <v>0.58296299370385507</v>
      </c>
      <c r="K210" s="8">
        <v>58.2</v>
      </c>
      <c r="L210" s="8">
        <f t="shared" si="124"/>
        <v>54.766161663686844</v>
      </c>
      <c r="N210" s="10">
        <f t="shared" si="123"/>
        <v>0.22707039897850184</v>
      </c>
      <c r="O210" s="10">
        <f t="shared" si="123"/>
        <v>0.58773391860504265</v>
      </c>
      <c r="P210" s="10">
        <f t="shared" si="123"/>
        <v>0.27349796357752248</v>
      </c>
      <c r="Q210" s="10">
        <f t="shared" si="123"/>
        <v>0.32118211719004974</v>
      </c>
      <c r="R210" s="10">
        <f t="shared" si="123"/>
        <v>0.63698917998798754</v>
      </c>
      <c r="S210" s="10">
        <f t="shared" si="123"/>
        <v>0.46014361114116414</v>
      </c>
      <c r="T210" s="10">
        <f t="shared" si="123"/>
        <v>0.783082135752591</v>
      </c>
      <c r="U210" s="13">
        <f t="shared" si="118"/>
        <v>56.082666072919118</v>
      </c>
    </row>
    <row r="211" spans="1:21" x14ac:dyDescent="0.2">
      <c r="A211">
        <v>0.37</v>
      </c>
      <c r="B211" s="2" t="s">
        <v>6</v>
      </c>
      <c r="C211">
        <v>3000</v>
      </c>
      <c r="D211" s="5">
        <f t="shared" si="110"/>
        <v>0.14206858565127595</v>
      </c>
      <c r="E211" s="5">
        <f t="shared" si="111"/>
        <v>7.0965959024561487E-2</v>
      </c>
      <c r="F211" s="5">
        <f t="shared" si="112"/>
        <v>9.4724280003356087E-2</v>
      </c>
      <c r="G211" s="5">
        <f t="shared" si="113"/>
        <v>1.1711399492164487E-2</v>
      </c>
      <c r="H211" s="5">
        <f t="shared" si="114"/>
        <v>1.5369332565714711E-2</v>
      </c>
      <c r="I211" s="5">
        <f t="shared" si="115"/>
        <v>-0.1558249152395228</v>
      </c>
      <c r="J211" s="5">
        <f t="shared" si="116"/>
        <v>0.40054998055680896</v>
      </c>
      <c r="K211" s="8">
        <v>63.9</v>
      </c>
      <c r="L211" s="8">
        <f t="shared" si="124"/>
        <v>60.617559170895987</v>
      </c>
      <c r="N211" s="10">
        <f t="shared" si="123"/>
        <v>0.15205151495494587</v>
      </c>
      <c r="O211" s="10">
        <f t="shared" si="123"/>
        <v>0.41434384138331048</v>
      </c>
      <c r="P211" s="10">
        <f t="shared" si="123"/>
        <v>0.18791690719478504</v>
      </c>
      <c r="Q211" s="10">
        <f t="shared" si="123"/>
        <v>0.2258821809057143</v>
      </c>
      <c r="R211" s="10">
        <f t="shared" si="123"/>
        <v>0.45565573336919268</v>
      </c>
      <c r="S211" s="10">
        <f t="shared" si="123"/>
        <v>0.33675404521310409</v>
      </c>
      <c r="T211" s="10">
        <f t="shared" si="123"/>
        <v>0.57956462205435844</v>
      </c>
      <c r="U211" s="13">
        <f t="shared" si="118"/>
        <v>63.308584279344949</v>
      </c>
    </row>
    <row r="212" spans="1:21" x14ac:dyDescent="0.2">
      <c r="A212">
        <v>0.55000000000000004</v>
      </c>
      <c r="B212" s="2" t="s">
        <v>6</v>
      </c>
      <c r="C212">
        <v>3000</v>
      </c>
      <c r="D212" s="5">
        <f t="shared" si="110"/>
        <v>0.10148091247592966</v>
      </c>
      <c r="E212" s="5">
        <f t="shared" si="111"/>
        <v>6.2444505507200154E-2</v>
      </c>
      <c r="F212" s="5">
        <f t="shared" si="112"/>
        <v>8.1059830913667863E-2</v>
      </c>
      <c r="G212" s="5">
        <f t="shared" si="113"/>
        <v>1.3382081854607875E-2</v>
      </c>
      <c r="H212" s="5">
        <f t="shared" si="114"/>
        <v>1.6938945167900843E-2</v>
      </c>
      <c r="I212" s="5">
        <f t="shared" si="115"/>
        <v>-0.11657904462921076</v>
      </c>
      <c r="J212" s="5">
        <f t="shared" si="116"/>
        <v>0.33292629691873687</v>
      </c>
      <c r="K212" s="8">
        <v>69</v>
      </c>
      <c r="L212" s="8">
        <f t="shared" si="124"/>
        <v>65.934065934065941</v>
      </c>
      <c r="N212" s="10">
        <f t="shared" si="123"/>
        <v>0.11409667346849275</v>
      </c>
      <c r="O212" s="10">
        <f t="shared" si="123"/>
        <v>0.34290973511100592</v>
      </c>
      <c r="P212" s="10">
        <f t="shared" si="123"/>
        <v>0.14531411643427011</v>
      </c>
      <c r="Q212" s="10">
        <f t="shared" si="123"/>
        <v>0.18064161917784541</v>
      </c>
      <c r="R212" s="10">
        <f t="shared" si="123"/>
        <v>0.38024115246675189</v>
      </c>
      <c r="S212" s="10">
        <f t="shared" si="123"/>
        <v>0.27750755756750373</v>
      </c>
      <c r="T212" s="10">
        <f t="shared" si="123"/>
        <v>0.49165352820883201</v>
      </c>
      <c r="U212" s="13">
        <f t="shared" si="118"/>
        <v>67.039696624509943</v>
      </c>
    </row>
    <row r="213" spans="1:21" x14ac:dyDescent="0.2">
      <c r="A213">
        <v>0.75</v>
      </c>
      <c r="B213" s="2" t="s">
        <v>6</v>
      </c>
      <c r="C213">
        <v>3000</v>
      </c>
      <c r="D213" s="5">
        <f t="shared" si="110"/>
        <v>9.3251470858603025E-2</v>
      </c>
      <c r="E213" s="5">
        <f t="shared" si="111"/>
        <v>4.6367511984744536E-2</v>
      </c>
      <c r="F213" s="5">
        <f t="shared" si="112"/>
        <v>4.3378845284735568E-2</v>
      </c>
      <c r="G213" s="5">
        <f t="shared" si="113"/>
        <v>1.1591179741516577E-2</v>
      </c>
      <c r="H213" s="5">
        <f t="shared" si="114"/>
        <v>1.7615977022352847E-2</v>
      </c>
      <c r="I213" s="5">
        <f t="shared" si="115"/>
        <v>-6.5051052780255914E-2</v>
      </c>
      <c r="J213" s="5">
        <f t="shared" si="116"/>
        <v>0.3163415367547065</v>
      </c>
      <c r="K213" s="8">
        <v>72.099999999999994</v>
      </c>
      <c r="L213" s="8">
        <f t="shared" si="124"/>
        <v>69.203820127657536</v>
      </c>
      <c r="N213" s="10">
        <f t="shared" si="123"/>
        <v>0.11131303413089508</v>
      </c>
      <c r="O213" s="10">
        <f t="shared" si="123"/>
        <v>0.36284380415881184</v>
      </c>
      <c r="P213" s="10">
        <f t="shared" si="123"/>
        <v>0.13142599503216101</v>
      </c>
      <c r="Q213" s="10">
        <f t="shared" si="123"/>
        <v>0.17638969200229446</v>
      </c>
      <c r="R213" s="10">
        <f t="shared" si="123"/>
        <v>0.38877000627295621</v>
      </c>
      <c r="S213" s="10">
        <f t="shared" si="123"/>
        <v>0.23685947511759906</v>
      </c>
      <c r="T213" s="10">
        <f t="shared" si="123"/>
        <v>0.46349546886640297</v>
      </c>
      <c r="U213" s="13">
        <f t="shared" si="118"/>
        <v>68.329559009470785</v>
      </c>
    </row>
    <row r="214" spans="1:21" x14ac:dyDescent="0.2">
      <c r="A214">
        <v>1.1000000000000001</v>
      </c>
      <c r="B214" s="2" t="s">
        <v>6</v>
      </c>
      <c r="C214">
        <v>3000</v>
      </c>
      <c r="D214" s="5">
        <f t="shared" si="110"/>
        <v>7.3337307301533039E-2</v>
      </c>
      <c r="E214" s="5">
        <f t="shared" si="111"/>
        <v>4.0714648039068213E-2</v>
      </c>
      <c r="F214" s="5">
        <f t="shared" si="112"/>
        <v>4.0138486821958863E-2</v>
      </c>
      <c r="G214" s="5">
        <f t="shared" si="113"/>
        <v>7.5349087570454332E-3</v>
      </c>
      <c r="H214" s="5">
        <f t="shared" si="114"/>
        <v>9.2534856735861926E-3</v>
      </c>
      <c r="I214" s="5">
        <f t="shared" si="115"/>
        <v>-4.6555643936391777E-2</v>
      </c>
      <c r="J214" s="5">
        <f t="shared" si="116"/>
        <v>0.23432448181006993</v>
      </c>
      <c r="K214" s="8">
        <v>75</v>
      </c>
      <c r="L214" s="8">
        <f t="shared" si="124"/>
        <v>72.289156626506028</v>
      </c>
      <c r="N214" s="10">
        <f t="shared" si="123"/>
        <v>8.9184873244445226E-2</v>
      </c>
      <c r="O214" s="10">
        <f t="shared" si="123"/>
        <v>0.27625553265521136</v>
      </c>
      <c r="P214" s="10">
        <f t="shared" si="123"/>
        <v>0.10711567376789574</v>
      </c>
      <c r="Q214" s="10">
        <f t="shared" si="123"/>
        <v>0.1405527579601083</v>
      </c>
      <c r="R214" s="10">
        <f t="shared" si="123"/>
        <v>0.29757891669715436</v>
      </c>
      <c r="S214" s="10">
        <f t="shared" si="123"/>
        <v>0.19369083925453959</v>
      </c>
      <c r="T214" s="10">
        <f t="shared" si="123"/>
        <v>0.35874767446686961</v>
      </c>
      <c r="U214" s="13">
        <f t="shared" si="118"/>
        <v>73.597182081093081</v>
      </c>
    </row>
    <row r="215" spans="1:21" x14ac:dyDescent="0.2">
      <c r="A215">
        <v>1.5</v>
      </c>
      <c r="B215" s="2" t="s">
        <v>6</v>
      </c>
      <c r="C215">
        <v>3000</v>
      </c>
      <c r="D215" s="5">
        <f t="shared" si="110"/>
        <v>7.7285251127481414E-2</v>
      </c>
      <c r="E215" s="5">
        <f t="shared" si="111"/>
        <v>3.9584960004520386E-2</v>
      </c>
      <c r="F215" s="5">
        <f t="shared" si="112"/>
        <v>5.2320892713681622E-2</v>
      </c>
      <c r="G215" s="5">
        <f t="shared" si="113"/>
        <v>1.1602670079414734E-3</v>
      </c>
      <c r="H215" s="5">
        <f t="shared" si="114"/>
        <v>2.045998392209758E-3</v>
      </c>
      <c r="I215" s="5">
        <f t="shared" si="115"/>
        <v>-2.9188850555971646E-2</v>
      </c>
      <c r="J215" s="5">
        <f t="shared" si="116"/>
        <v>0.17551415957151889</v>
      </c>
      <c r="K215" s="8">
        <v>77.2</v>
      </c>
      <c r="L215" s="8">
        <f t="shared" si="124"/>
        <v>74.647070199187795</v>
      </c>
      <c r="N215" s="10">
        <f t="shared" si="123"/>
        <v>9.4150090610662207E-2</v>
      </c>
      <c r="O215" s="10">
        <f t="shared" si="123"/>
        <v>0.23719479759026232</v>
      </c>
      <c r="P215" s="10">
        <f t="shared" si="123"/>
        <v>0.11389860371126535</v>
      </c>
      <c r="Q215" s="10">
        <f t="shared" si="123"/>
        <v>0.1397149771985616</v>
      </c>
      <c r="R215" s="10">
        <f t="shared" si="123"/>
        <v>0.25757489642573245</v>
      </c>
      <c r="S215" s="10">
        <f t="shared" si="123"/>
        <v>0.19927678481061487</v>
      </c>
      <c r="T215" s="10">
        <f t="shared" si="123"/>
        <v>0.31872267826138179</v>
      </c>
      <c r="U215" s="13">
        <f t="shared" si="118"/>
        <v>75.830954944856998</v>
      </c>
    </row>
    <row r="216" spans="1:21" x14ac:dyDescent="0.2">
      <c r="A216">
        <v>2.2000000000000002</v>
      </c>
      <c r="B216" s="2" t="s">
        <v>6</v>
      </c>
      <c r="C216">
        <v>3000</v>
      </c>
      <c r="D216" s="5">
        <f t="shared" si="110"/>
        <v>7.4626740625531734E-2</v>
      </c>
      <c r="E216" s="5">
        <f t="shared" si="111"/>
        <v>3.9342931757243793E-2</v>
      </c>
      <c r="F216" s="5">
        <f t="shared" si="112"/>
        <v>4.2019819279378312E-2</v>
      </c>
      <c r="G216" s="5">
        <f t="shared" si="113"/>
        <v>2.4141229306336998E-3</v>
      </c>
      <c r="H216" s="5">
        <f t="shared" si="114"/>
        <v>3.2627071226668525E-3</v>
      </c>
      <c r="I216" s="5">
        <f t="shared" si="115"/>
        <v>-3.5803669678246219E-2</v>
      </c>
      <c r="J216" s="5">
        <f t="shared" si="116"/>
        <v>0.17309225982676352</v>
      </c>
      <c r="K216" s="8">
        <v>79.7</v>
      </c>
      <c r="L216" s="8">
        <f t="shared" si="124"/>
        <v>77.344849337668023</v>
      </c>
      <c r="N216" s="10">
        <f t="shared" si="123"/>
        <v>8.9006526709904124E-2</v>
      </c>
      <c r="O216" s="10">
        <f t="shared" si="123"/>
        <v>0.22518475234614632</v>
      </c>
      <c r="P216" s="10">
        <f t="shared" si="123"/>
        <v>0.10679693128398343</v>
      </c>
      <c r="Q216" s="10">
        <f t="shared" si="123"/>
        <v>0.13068007600306195</v>
      </c>
      <c r="R216" s="10">
        <f t="shared" si="123"/>
        <v>0.24411448971849911</v>
      </c>
      <c r="S216" s="10">
        <f t="shared" si="123"/>
        <v>0.18277992929304682</v>
      </c>
      <c r="T216" s="10">
        <f t="shared" si="123"/>
        <v>0.2989549118639715</v>
      </c>
      <c r="U216" s="13">
        <f t="shared" si="118"/>
        <v>76.984966211415454</v>
      </c>
    </row>
    <row r="217" spans="1:21" x14ac:dyDescent="0.2">
      <c r="A217">
        <v>3</v>
      </c>
      <c r="B217" s="2" t="s">
        <v>6</v>
      </c>
      <c r="C217">
        <v>3000</v>
      </c>
      <c r="D217" s="5">
        <f t="shared" si="110"/>
        <v>5.412691185382662E-2</v>
      </c>
      <c r="E217" s="5">
        <f t="shared" si="111"/>
        <v>3.255099702224229E-2</v>
      </c>
      <c r="F217" s="5">
        <f t="shared" si="112"/>
        <v>3.5221840599942988E-2</v>
      </c>
      <c r="G217" s="5">
        <f t="shared" si="113"/>
        <v>7.1832862522159813E-3</v>
      </c>
      <c r="H217" s="5">
        <f t="shared" si="114"/>
        <v>7.6024670868684585E-3</v>
      </c>
      <c r="I217" s="5">
        <f t="shared" si="115"/>
        <v>-1.4595694660782477E-2</v>
      </c>
      <c r="J217" s="5">
        <f t="shared" si="116"/>
        <v>0.13905694591459727</v>
      </c>
      <c r="K217" s="8">
        <v>81.5</v>
      </c>
      <c r="L217" s="8">
        <f t="shared" si="124"/>
        <v>79.299440525419612</v>
      </c>
      <c r="N217" s="10">
        <f t="shared" si="123"/>
        <v>6.965009758609933E-2</v>
      </c>
      <c r="O217" s="10">
        <f t="shared" si="123"/>
        <v>0.19119825315668185</v>
      </c>
      <c r="P217" s="10">
        <f t="shared" si="123"/>
        <v>8.4593272213014339E-2</v>
      </c>
      <c r="Q217" s="10">
        <f t="shared" si="123"/>
        <v>0.10804732463764795</v>
      </c>
      <c r="R217" s="10">
        <f t="shared" si="123"/>
        <v>0.20916138166657358</v>
      </c>
      <c r="S217" s="10">
        <f t="shared" si="123"/>
        <v>0.15306257695904116</v>
      </c>
      <c r="T217" s="10">
        <f t="shared" si="123"/>
        <v>0.26114675406891125</v>
      </c>
      <c r="U217" s="13">
        <f t="shared" si="118"/>
        <v>79.29291311844888</v>
      </c>
    </row>
    <row r="218" spans="1:21" x14ac:dyDescent="0.2">
      <c r="A218">
        <v>4</v>
      </c>
      <c r="B218" s="2" t="s">
        <v>6</v>
      </c>
      <c r="C218">
        <v>3000</v>
      </c>
      <c r="D218" s="5">
        <f t="shared" si="110"/>
        <v>3.9056053069385768E-2</v>
      </c>
      <c r="E218" s="5">
        <f t="shared" si="111"/>
        <v>2.8558321908527307E-2</v>
      </c>
      <c r="F218" s="5">
        <f t="shared" si="112"/>
        <v>3.3437054867134497E-2</v>
      </c>
      <c r="G218" s="5">
        <f t="shared" si="113"/>
        <v>1.5868191685205979E-2</v>
      </c>
      <c r="H218" s="5">
        <f t="shared" si="114"/>
        <v>1.6233562842626725E-2</v>
      </c>
      <c r="I218" s="5">
        <f t="shared" si="115"/>
        <v>-1.5266093486914323E-2</v>
      </c>
      <c r="J218" s="5">
        <f t="shared" si="116"/>
        <v>0.11774790471854293</v>
      </c>
      <c r="K218" s="8">
        <v>83.1</v>
      </c>
      <c r="L218" s="8">
        <f t="shared" si="124"/>
        <v>81.045496659677184</v>
      </c>
      <c r="N218" s="10">
        <f t="shared" ref="N218:T227" si="125">N56*(100-$K218)/$K218*$K56/(100-$K56)</f>
        <v>5.2139522998829221E-2</v>
      </c>
      <c r="O218" s="10">
        <f t="shared" si="125"/>
        <v>0.15574890630630797</v>
      </c>
      <c r="P218" s="10">
        <f t="shared" si="125"/>
        <v>6.5986728823192134E-2</v>
      </c>
      <c r="Q218" s="10">
        <f t="shared" si="125"/>
        <v>8.6496528814926588E-2</v>
      </c>
      <c r="R218" s="10">
        <f t="shared" si="125"/>
        <v>0.17616877552532154</v>
      </c>
      <c r="S218" s="10">
        <f t="shared" si="125"/>
        <v>0.13088079791318433</v>
      </c>
      <c r="T218" s="10">
        <f t="shared" si="125"/>
        <v>0.23563499560450904</v>
      </c>
      <c r="U218" s="13">
        <f t="shared" si="118"/>
        <v>80.930048400803884</v>
      </c>
    </row>
    <row r="219" spans="1:21" x14ac:dyDescent="0.2">
      <c r="A219">
        <v>5.5</v>
      </c>
      <c r="B219" s="2" t="s">
        <v>6</v>
      </c>
      <c r="C219">
        <v>3000</v>
      </c>
      <c r="D219" s="5">
        <f t="shared" si="110"/>
        <v>3.5002295034051265E-2</v>
      </c>
      <c r="E219" s="5">
        <f t="shared" si="111"/>
        <v>2.5394814310414515E-2</v>
      </c>
      <c r="F219" s="5">
        <f t="shared" si="112"/>
        <v>3.6298253037186867E-2</v>
      </c>
      <c r="G219" s="5">
        <f t="shared" si="113"/>
        <v>3.3356712381941711E-3</v>
      </c>
      <c r="H219" s="5">
        <f t="shared" si="114"/>
        <v>3.8086790997641229E-3</v>
      </c>
      <c r="I219" s="5">
        <f t="shared" si="115"/>
        <v>-1.2983992781961273E-2</v>
      </c>
      <c r="J219" s="5">
        <f t="shared" si="116"/>
        <v>0.10653630019577673</v>
      </c>
      <c r="K219" s="8">
        <v>84.7</v>
      </c>
      <c r="L219" s="8">
        <f t="shared" si="124"/>
        <v>82.799745833129677</v>
      </c>
      <c r="N219" s="10">
        <f t="shared" si="125"/>
        <v>4.7099157509055051E-2</v>
      </c>
      <c r="O219" s="10">
        <f t="shared" si="125"/>
        <v>0.13824390709357834</v>
      </c>
      <c r="P219" s="10">
        <f t="shared" si="125"/>
        <v>6.0350536352428361E-2</v>
      </c>
      <c r="Q219" s="10">
        <f t="shared" si="125"/>
        <v>7.757134545502832E-2</v>
      </c>
      <c r="R219" s="10">
        <f t="shared" si="125"/>
        <v>0.15294657825640878</v>
      </c>
      <c r="S219" s="10">
        <f t="shared" si="125"/>
        <v>0.11862352862410575</v>
      </c>
      <c r="T219" s="10">
        <f t="shared" si="125"/>
        <v>0.19739202013342622</v>
      </c>
      <c r="U219" s="13">
        <f t="shared" si="118"/>
        <v>83.514837512326935</v>
      </c>
    </row>
    <row r="220" spans="1:21" x14ac:dyDescent="0.2">
      <c r="A220">
        <v>7.5</v>
      </c>
      <c r="B220" s="2" t="s">
        <v>6</v>
      </c>
      <c r="C220">
        <v>3000</v>
      </c>
      <c r="D220" s="5">
        <f t="shared" si="110"/>
        <v>2.9412865937072485E-2</v>
      </c>
      <c r="E220" s="5">
        <f t="shared" si="111"/>
        <v>1.8449176470588247E-2</v>
      </c>
      <c r="F220" s="5">
        <f t="shared" si="112"/>
        <v>2.3894262653898712E-2</v>
      </c>
      <c r="G220" s="5">
        <f t="shared" si="113"/>
        <v>1.0435812585498916E-2</v>
      </c>
      <c r="H220" s="5">
        <f t="shared" si="114"/>
        <v>1.0435812585499638E-2</v>
      </c>
      <c r="I220" s="5">
        <f t="shared" si="115"/>
        <v>-1.8188853625170975E-2</v>
      </c>
      <c r="J220" s="5">
        <f t="shared" si="116"/>
        <v>0.10314569630642954</v>
      </c>
      <c r="K220" s="8">
        <v>86</v>
      </c>
      <c r="L220" s="8">
        <f t="shared" si="124"/>
        <v>84.231145935357489</v>
      </c>
      <c r="N220" s="10">
        <f t="shared" si="125"/>
        <v>3.7621768548007847E-2</v>
      </c>
      <c r="O220" s="10">
        <f t="shared" si="125"/>
        <v>0.12373658558481525</v>
      </c>
      <c r="P220" s="10">
        <f t="shared" si="125"/>
        <v>4.6999591163645667E-2</v>
      </c>
      <c r="Q220" s="10">
        <f t="shared" si="125"/>
        <v>6.325973195964428E-2</v>
      </c>
      <c r="R220" s="10">
        <f t="shared" si="125"/>
        <v>0.13739472195622424</v>
      </c>
      <c r="S220" s="10">
        <f t="shared" si="125"/>
        <v>9.3666208618330984E-2</v>
      </c>
      <c r="T220" s="10">
        <f t="shared" si="125"/>
        <v>0.17758477291381658</v>
      </c>
      <c r="U220" s="13">
        <f t="shared" si="118"/>
        <v>84.919576322781367</v>
      </c>
    </row>
    <row r="221" spans="1:21" x14ac:dyDescent="0.2">
      <c r="A221">
        <v>11</v>
      </c>
      <c r="B221" s="2" t="s">
        <v>6</v>
      </c>
      <c r="C221">
        <v>3000</v>
      </c>
      <c r="D221" s="5">
        <f t="shared" si="110"/>
        <v>1.9774171813808888E-2</v>
      </c>
      <c r="E221" s="5">
        <f t="shared" si="111"/>
        <v>1.579182857389555E-2</v>
      </c>
      <c r="F221" s="5">
        <f t="shared" si="112"/>
        <v>1.7763783583274073E-2</v>
      </c>
      <c r="G221" s="5">
        <f t="shared" si="113"/>
        <v>7.3283896397652037E-3</v>
      </c>
      <c r="H221" s="5">
        <f t="shared" si="114"/>
        <v>7.5151594871494809E-3</v>
      </c>
      <c r="I221" s="5">
        <f t="shared" si="115"/>
        <v>-8.9681335206155954E-3</v>
      </c>
      <c r="J221" s="5">
        <f t="shared" si="116"/>
        <v>8.1059184850889976E-2</v>
      </c>
      <c r="K221" s="8">
        <v>87.6</v>
      </c>
      <c r="L221" s="8">
        <f t="shared" si="124"/>
        <v>86.000392695857059</v>
      </c>
      <c r="N221" s="10">
        <f t="shared" si="125"/>
        <v>2.7800393284132158E-2</v>
      </c>
      <c r="O221" s="10">
        <f t="shared" si="125"/>
        <v>9.9225211639399957E-2</v>
      </c>
      <c r="P221" s="10">
        <f t="shared" si="125"/>
        <v>3.5281634212831293E-2</v>
      </c>
      <c r="Q221" s="10">
        <f t="shared" si="125"/>
        <v>4.9277507621907392E-2</v>
      </c>
      <c r="R221" s="10">
        <f t="shared" si="125"/>
        <v>0.10974506801851956</v>
      </c>
      <c r="S221" s="10">
        <f t="shared" si="125"/>
        <v>7.2821400705121872E-2</v>
      </c>
      <c r="T221" s="10">
        <f t="shared" si="125"/>
        <v>0.14026438442816755</v>
      </c>
      <c r="U221" s="13">
        <f t="shared" si="118"/>
        <v>87.698959439261202</v>
      </c>
    </row>
    <row r="222" spans="1:21" x14ac:dyDescent="0.2">
      <c r="A222">
        <v>15</v>
      </c>
      <c r="B222" s="2" t="s">
        <v>6</v>
      </c>
      <c r="C222">
        <v>3000</v>
      </c>
      <c r="D222" s="5">
        <f t="shared" si="110"/>
        <v>1.9411401717047118E-2</v>
      </c>
      <c r="E222" s="5">
        <f t="shared" si="111"/>
        <v>1.6091527602747374E-2</v>
      </c>
      <c r="F222" s="5">
        <f t="shared" si="112"/>
        <v>3.037296317032176E-2</v>
      </c>
      <c r="G222" s="5">
        <f t="shared" si="113"/>
        <v>6.6117084759401701E-3</v>
      </c>
      <c r="H222" s="5">
        <f t="shared" si="114"/>
        <v>6.9356466776345493E-3</v>
      </c>
      <c r="I222" s="5">
        <f t="shared" si="115"/>
        <v>-5.8190739741214581E-3</v>
      </c>
      <c r="J222" s="5">
        <f t="shared" si="116"/>
        <v>7.0769316890891082E-2</v>
      </c>
      <c r="K222" s="8">
        <v>88.7</v>
      </c>
      <c r="L222" s="8">
        <f t="shared" si="124"/>
        <v>87.221593982005032</v>
      </c>
      <c r="N222" s="10">
        <f t="shared" si="125"/>
        <v>2.843130794280049E-2</v>
      </c>
      <c r="O222" s="10">
        <f t="shared" si="125"/>
        <v>9.2369241768985949E-2</v>
      </c>
      <c r="P222" s="10">
        <f t="shared" si="125"/>
        <v>3.833370549236275E-2</v>
      </c>
      <c r="Q222" s="10">
        <f t="shared" si="125"/>
        <v>5.1093140023507982E-2</v>
      </c>
      <c r="R222" s="10">
        <f t="shared" si="125"/>
        <v>0.10504041513514961</v>
      </c>
      <c r="S222" s="10">
        <f t="shared" si="125"/>
        <v>8.4045523514171952E-2</v>
      </c>
      <c r="T222" s="10">
        <f t="shared" si="125"/>
        <v>0.1443734905604605</v>
      </c>
      <c r="U222" s="13">
        <f t="shared" si="118"/>
        <v>87.384058460690738</v>
      </c>
    </row>
    <row r="223" spans="1:21" x14ac:dyDescent="0.2">
      <c r="A223">
        <v>18.5</v>
      </c>
      <c r="B223" s="2" t="s">
        <v>6</v>
      </c>
      <c r="C223">
        <v>3000</v>
      </c>
      <c r="D223" s="5">
        <f t="shared" si="110"/>
        <v>1.7647716141435614E-2</v>
      </c>
      <c r="E223" s="5">
        <f t="shared" si="111"/>
        <v>1.4194260085665933E-2</v>
      </c>
      <c r="F223" s="5">
        <f t="shared" si="112"/>
        <v>2.8991355478651865E-2</v>
      </c>
      <c r="G223" s="5">
        <f t="shared" si="113"/>
        <v>6.1157066065467558E-3</v>
      </c>
      <c r="H223" s="5">
        <f t="shared" si="114"/>
        <v>6.300161039251656E-3</v>
      </c>
      <c r="I223" s="5">
        <f t="shared" si="115"/>
        <v>-6.5060792720949001E-3</v>
      </c>
      <c r="J223" s="5">
        <f t="shared" si="116"/>
        <v>6.2266131537742797E-2</v>
      </c>
      <c r="K223" s="8">
        <v>89.3</v>
      </c>
      <c r="L223" s="8">
        <f t="shared" si="124"/>
        <v>87.889375522858131</v>
      </c>
      <c r="N223" s="10">
        <f t="shared" si="125"/>
        <v>2.5393522203139923E-2</v>
      </c>
      <c r="O223" s="10">
        <f t="shared" si="125"/>
        <v>8.0690979862505688E-2</v>
      </c>
      <c r="P223" s="10">
        <f t="shared" si="125"/>
        <v>3.4547354304709649E-2</v>
      </c>
      <c r="Q223" s="10">
        <f t="shared" si="125"/>
        <v>4.5464401693091384E-2</v>
      </c>
      <c r="R223" s="10">
        <f t="shared" si="125"/>
        <v>9.238563088266577E-2</v>
      </c>
      <c r="S223" s="10">
        <f t="shared" si="125"/>
        <v>7.6250791865591264E-2</v>
      </c>
      <c r="T223" s="10">
        <f t="shared" si="125"/>
        <v>0.12900925161719973</v>
      </c>
      <c r="U223" s="13">
        <f t="shared" si="118"/>
        <v>88.573233440522642</v>
      </c>
    </row>
    <row r="224" spans="1:21" x14ac:dyDescent="0.2">
      <c r="A224">
        <v>22</v>
      </c>
      <c r="B224" s="2" t="s">
        <v>6</v>
      </c>
      <c r="C224">
        <v>3000</v>
      </c>
      <c r="D224" s="5">
        <f t="shared" si="110"/>
        <v>1.3091915163554638E-2</v>
      </c>
      <c r="E224" s="5">
        <f t="shared" si="111"/>
        <v>1.3237439646900051E-2</v>
      </c>
      <c r="F224" s="5">
        <f t="shared" si="112"/>
        <v>2.2543701963995744E-2</v>
      </c>
      <c r="G224" s="5">
        <f t="shared" si="113"/>
        <v>7.156642493898302E-3</v>
      </c>
      <c r="H224" s="5">
        <f t="shared" si="114"/>
        <v>7.3183416086141651E-3</v>
      </c>
      <c r="I224" s="5">
        <f t="shared" si="115"/>
        <v>-4.9227385948236169E-3</v>
      </c>
      <c r="J224" s="5">
        <f t="shared" si="116"/>
        <v>5.6590287471810469E-2</v>
      </c>
      <c r="K224" s="8">
        <v>89.9</v>
      </c>
      <c r="L224" s="8">
        <f t="shared" si="124"/>
        <v>88.55834113185243</v>
      </c>
      <c r="N224" s="10">
        <f t="shared" si="125"/>
        <v>2.0256874577187445E-2</v>
      </c>
      <c r="O224" s="10">
        <f t="shared" si="125"/>
        <v>7.1724362299029162E-2</v>
      </c>
      <c r="P224" s="10">
        <f t="shared" si="125"/>
        <v>2.7990762961854765E-2</v>
      </c>
      <c r="Q224" s="10">
        <f t="shared" si="125"/>
        <v>3.8384739710820064E-2</v>
      </c>
      <c r="R224" s="10">
        <f t="shared" si="125"/>
        <v>8.2422016004093074E-2</v>
      </c>
      <c r="S224" s="10">
        <f t="shared" si="125"/>
        <v>6.4178005370619309E-2</v>
      </c>
      <c r="T224" s="10">
        <f t="shared" si="125"/>
        <v>0.11501558975394957</v>
      </c>
      <c r="U224" s="13">
        <f t="shared" si="118"/>
        <v>89.684844695370586</v>
      </c>
    </row>
    <row r="225" spans="1:21" x14ac:dyDescent="0.2">
      <c r="A225">
        <v>30</v>
      </c>
      <c r="B225" s="2" t="s">
        <v>6</v>
      </c>
      <c r="C225">
        <v>3000</v>
      </c>
      <c r="D225" s="5">
        <f t="shared" si="110"/>
        <v>1.2843232664434254E-2</v>
      </c>
      <c r="E225" s="5">
        <f t="shared" si="111"/>
        <v>1.2651425343739975E-2</v>
      </c>
      <c r="F225" s="5">
        <f t="shared" si="112"/>
        <v>2.8197092455107917E-2</v>
      </c>
      <c r="G225" s="5">
        <f t="shared" si="113"/>
        <v>8.0084773943084331E-3</v>
      </c>
      <c r="H225" s="5">
        <f t="shared" si="114"/>
        <v>8.2053765262223716E-3</v>
      </c>
      <c r="I225" s="5">
        <f t="shared" si="115"/>
        <v>-1.9670994792949925E-3</v>
      </c>
      <c r="J225" s="5">
        <f t="shared" si="116"/>
        <v>4.8141419034787337E-2</v>
      </c>
      <c r="K225" s="8">
        <v>90.7</v>
      </c>
      <c r="L225" s="8">
        <f t="shared" si="124"/>
        <v>89.452142610582385</v>
      </c>
      <c r="N225" s="10">
        <f t="shared" si="125"/>
        <v>2.0442655810005591E-2</v>
      </c>
      <c r="O225" s="10">
        <f t="shared" si="125"/>
        <v>6.6457682215771932E-2</v>
      </c>
      <c r="P225" s="10">
        <f t="shared" si="125"/>
        <v>2.9113756196726053E-2</v>
      </c>
      <c r="Q225" s="10">
        <f t="shared" si="125"/>
        <v>3.8783919176308038E-2</v>
      </c>
      <c r="R225" s="10">
        <f t="shared" si="125"/>
        <v>7.8448120834283458E-2</v>
      </c>
      <c r="S225" s="10">
        <f t="shared" si="125"/>
        <v>6.8797018962464193E-2</v>
      </c>
      <c r="T225" s="10">
        <f t="shared" si="125"/>
        <v>0.11607992393930533</v>
      </c>
      <c r="U225" s="13">
        <f t="shared" si="118"/>
        <v>89.599317983465667</v>
      </c>
    </row>
    <row r="226" spans="1:21" x14ac:dyDescent="0.2">
      <c r="A226">
        <v>37</v>
      </c>
      <c r="B226" s="2" t="s">
        <v>6</v>
      </c>
      <c r="C226">
        <v>3000</v>
      </c>
      <c r="D226" s="5">
        <f t="shared" si="110"/>
        <v>1.1714545172012598E-2</v>
      </c>
      <c r="E226" s="5">
        <f t="shared" si="111"/>
        <v>1.0846892352055743E-2</v>
      </c>
      <c r="F226" s="5">
        <f t="shared" si="112"/>
        <v>2.4920857842222602E-2</v>
      </c>
      <c r="G226" s="5">
        <f t="shared" si="113"/>
        <v>7.9029093089234004E-3</v>
      </c>
      <c r="H226" s="5">
        <f t="shared" si="114"/>
        <v>8.2795413939396462E-3</v>
      </c>
      <c r="I226" s="5">
        <f t="shared" si="115"/>
        <v>-7.9094491533649725E-3</v>
      </c>
      <c r="J226" s="5">
        <f t="shared" si="116"/>
        <v>5.3528391793189932E-2</v>
      </c>
      <c r="K226" s="8">
        <v>91.2</v>
      </c>
      <c r="L226" s="8">
        <f t="shared" si="124"/>
        <v>90.011843663639979</v>
      </c>
      <c r="N226" s="10">
        <f t="shared" si="125"/>
        <v>1.7507808990420582E-2</v>
      </c>
      <c r="O226" s="10">
        <f t="shared" si="125"/>
        <v>6.4095963179342422E-2</v>
      </c>
      <c r="P226" s="10">
        <f t="shared" si="125"/>
        <v>2.5112701757513421E-2</v>
      </c>
      <c r="Q226" s="10">
        <f t="shared" si="125"/>
        <v>3.4300914180947759E-2</v>
      </c>
      <c r="R226" s="10">
        <f t="shared" si="125"/>
        <v>7.5008488451367608E-2</v>
      </c>
      <c r="S226" s="10">
        <f t="shared" si="125"/>
        <v>6.0955281413621692E-2</v>
      </c>
      <c r="T226" s="10">
        <f t="shared" si="125"/>
        <v>0.10928368870897881</v>
      </c>
      <c r="U226" s="13">
        <f t="shared" si="118"/>
        <v>90.148265063180844</v>
      </c>
    </row>
    <row r="227" spans="1:21" x14ac:dyDescent="0.2">
      <c r="A227">
        <v>45</v>
      </c>
      <c r="B227" s="2" t="s">
        <v>6</v>
      </c>
      <c r="C227">
        <v>3000</v>
      </c>
      <c r="D227" s="5">
        <f t="shared" si="110"/>
        <v>9.4451747193275981E-3</v>
      </c>
      <c r="E227" s="5">
        <f t="shared" si="111"/>
        <v>1.3309846229013295E-2</v>
      </c>
      <c r="F227" s="5">
        <f t="shared" si="112"/>
        <v>2.2853786908293219E-2</v>
      </c>
      <c r="G227" s="5">
        <f t="shared" si="113"/>
        <v>4.7370706975149723E-3</v>
      </c>
      <c r="H227" s="5">
        <f t="shared" si="114"/>
        <v>5.1792252033558556E-3</v>
      </c>
      <c r="I227" s="5">
        <f t="shared" si="115"/>
        <v>-3.4484663583428943E-3</v>
      </c>
      <c r="J227" s="5">
        <f t="shared" si="116"/>
        <v>3.6908688497384143E-2</v>
      </c>
      <c r="K227" s="8">
        <v>91.7</v>
      </c>
      <c r="L227" s="8">
        <f t="shared" si="124"/>
        <v>90.572373944392325</v>
      </c>
      <c r="N227" s="10">
        <f t="shared" si="125"/>
        <v>1.5739922477949309E-2</v>
      </c>
      <c r="O227" s="10">
        <f t="shared" si="125"/>
        <v>4.9169189346978927E-2</v>
      </c>
      <c r="P227" s="10">
        <f t="shared" si="125"/>
        <v>2.3487179855508106E-2</v>
      </c>
      <c r="Q227" s="10">
        <f t="shared" si="125"/>
        <v>3.0232318918481226E-2</v>
      </c>
      <c r="R227" s="10">
        <f t="shared" si="125"/>
        <v>5.8937108349545166E-2</v>
      </c>
      <c r="S227" s="10">
        <f t="shared" si="125"/>
        <v>5.5590820777026352E-2</v>
      </c>
      <c r="T227" s="10">
        <f t="shared" si="125"/>
        <v>8.8985325896546008E-2</v>
      </c>
      <c r="U227" s="13">
        <f t="shared" si="118"/>
        <v>91.828601930582877</v>
      </c>
    </row>
    <row r="228" spans="1:21" x14ac:dyDescent="0.2">
      <c r="A228">
        <v>55</v>
      </c>
      <c r="B228" s="2" t="s">
        <v>6</v>
      </c>
      <c r="C228">
        <v>3000</v>
      </c>
      <c r="D228" s="5">
        <f t="shared" si="110"/>
        <v>9.4991722706294079E-3</v>
      </c>
      <c r="E228" s="5">
        <f t="shared" si="111"/>
        <v>1.1140048504537092E-2</v>
      </c>
      <c r="F228" s="5">
        <f t="shared" si="112"/>
        <v>2.5752501410030215E-2</v>
      </c>
      <c r="G228" s="5">
        <f t="shared" si="113"/>
        <v>5.8523906246802648E-3</v>
      </c>
      <c r="H228" s="5">
        <f t="shared" si="114"/>
        <v>5.6885051066641046E-3</v>
      </c>
      <c r="I228" s="5">
        <f t="shared" si="115"/>
        <v>-5.490255269099964E-4</v>
      </c>
      <c r="J228" s="5">
        <f t="shared" si="116"/>
        <v>3.5676784899550854E-2</v>
      </c>
      <c r="K228" s="8">
        <v>92.1</v>
      </c>
      <c r="L228" s="8">
        <f t="shared" si="124"/>
        <v>91.021396452043291</v>
      </c>
      <c r="N228" s="10">
        <f t="shared" ref="N228:T237" si="126">N66*(100-$K228)/$K228*$K66/(100-$K66)</f>
        <v>1.6099922735968535E-2</v>
      </c>
      <c r="O228" s="10">
        <f t="shared" si="126"/>
        <v>5.0840104332867952E-2</v>
      </c>
      <c r="P228" s="10">
        <f t="shared" si="126"/>
        <v>2.3871634649212825E-2</v>
      </c>
      <c r="Q228" s="10">
        <f t="shared" si="126"/>
        <v>3.1239085734089751E-2</v>
      </c>
      <c r="R228" s="10">
        <f t="shared" si="126"/>
        <v>6.0983402837052454E-2</v>
      </c>
      <c r="S228" s="10">
        <f t="shared" si="126"/>
        <v>5.7921629579465513E-2</v>
      </c>
      <c r="T228" s="10">
        <f t="shared" si="126"/>
        <v>9.3060377289181803E-2</v>
      </c>
      <c r="U228" s="13">
        <f t="shared" si="118"/>
        <v>91.486254627582966</v>
      </c>
    </row>
    <row r="229" spans="1:21" x14ac:dyDescent="0.2">
      <c r="A229">
        <v>75</v>
      </c>
      <c r="B229" s="2" t="s">
        <v>6</v>
      </c>
      <c r="C229">
        <v>3000</v>
      </c>
      <c r="D229" s="5">
        <f t="shared" si="110"/>
        <v>9.7385593589794997E-3</v>
      </c>
      <c r="E229" s="5">
        <f t="shared" si="111"/>
        <v>1.1346732826762268E-2</v>
      </c>
      <c r="F229" s="5">
        <f t="shared" si="112"/>
        <v>3.1134084381558194E-2</v>
      </c>
      <c r="G229" s="5">
        <f t="shared" si="113"/>
        <v>2.674801666379012E-3</v>
      </c>
      <c r="H229" s="5">
        <f t="shared" si="114"/>
        <v>3.0336943586104642E-3</v>
      </c>
      <c r="I229" s="5">
        <f t="shared" si="115"/>
        <v>-1.7522031292475093E-3</v>
      </c>
      <c r="J229" s="5">
        <f t="shared" si="116"/>
        <v>3.0560208297852616E-2</v>
      </c>
      <c r="K229" s="8">
        <v>92.7</v>
      </c>
      <c r="L229" s="8">
        <f t="shared" si="124"/>
        <v>91.695929571195421</v>
      </c>
      <c r="N229" s="10">
        <f t="shared" si="126"/>
        <v>1.6046729220446847E-2</v>
      </c>
      <c r="O229" s="10">
        <f t="shared" si="126"/>
        <v>4.4187434322130445E-2</v>
      </c>
      <c r="P229" s="10">
        <f t="shared" si="126"/>
        <v>2.4798398130481708E-2</v>
      </c>
      <c r="Q229" s="10">
        <f t="shared" si="126"/>
        <v>3.0483353483300089E-2</v>
      </c>
      <c r="R229" s="10">
        <f t="shared" si="126"/>
        <v>5.4099276459197383E-2</v>
      </c>
      <c r="S229" s="10">
        <f t="shared" si="126"/>
        <v>6.041045108338669E-2</v>
      </c>
      <c r="T229" s="10">
        <f t="shared" si="126"/>
        <v>8.6735877760894503E-2</v>
      </c>
      <c r="U229" s="13">
        <f t="shared" si="118"/>
        <v>92.018679098033957</v>
      </c>
    </row>
    <row r="230" spans="1:21" x14ac:dyDescent="0.2">
      <c r="A230">
        <v>90</v>
      </c>
      <c r="B230" s="2" t="s">
        <v>6</v>
      </c>
      <c r="C230">
        <v>3000</v>
      </c>
      <c r="D230" s="5">
        <f t="shared" si="110"/>
        <v>1.2566736970960841E-2</v>
      </c>
      <c r="E230" s="5">
        <f t="shared" si="111"/>
        <v>1.4929187412943357E-2</v>
      </c>
      <c r="F230" s="5">
        <f t="shared" si="112"/>
        <v>2.421845872823318E-2</v>
      </c>
      <c r="G230" s="5">
        <f t="shared" si="113"/>
        <v>5.513794308676101E-3</v>
      </c>
      <c r="H230" s="5">
        <f t="shared" si="114"/>
        <v>5.5130914214079757E-3</v>
      </c>
      <c r="I230" s="5">
        <f t="shared" si="115"/>
        <v>-1.0196139039611307E-3</v>
      </c>
      <c r="J230" s="5">
        <f t="shared" si="116"/>
        <v>2.9088035819412709E-2</v>
      </c>
      <c r="K230" s="8">
        <v>93</v>
      </c>
      <c r="L230" s="8">
        <f t="shared" si="124"/>
        <v>92.033646709549743</v>
      </c>
      <c r="N230" s="10">
        <f t="shared" si="126"/>
        <v>1.9483474806872202E-2</v>
      </c>
      <c r="O230" s="10">
        <f t="shared" si="126"/>
        <v>4.7604126201169834E-2</v>
      </c>
      <c r="P230" s="10">
        <f t="shared" si="126"/>
        <v>2.7907492247819448E-2</v>
      </c>
      <c r="Q230" s="10">
        <f t="shared" si="126"/>
        <v>3.3881939864785923E-2</v>
      </c>
      <c r="R230" s="10">
        <f t="shared" si="126"/>
        <v>5.8289537284632403E-2</v>
      </c>
      <c r="S230" s="10">
        <f t="shared" si="126"/>
        <v>6.123330654753098E-2</v>
      </c>
      <c r="T230" s="10">
        <f t="shared" si="126"/>
        <v>9.0809690757672951E-2</v>
      </c>
      <c r="U230" s="13">
        <f t="shared" si="118"/>
        <v>91.675019801612066</v>
      </c>
    </row>
    <row r="231" spans="1:21" x14ac:dyDescent="0.2">
      <c r="A231">
        <v>110</v>
      </c>
      <c r="B231" s="2" t="s">
        <v>6</v>
      </c>
      <c r="C231">
        <v>3000</v>
      </c>
      <c r="D231" s="5">
        <f t="shared" si="110"/>
        <v>1.0054657590862166E-2</v>
      </c>
      <c r="E231" s="5">
        <f t="shared" si="111"/>
        <v>1.2017990616548624E-2</v>
      </c>
      <c r="F231" s="5">
        <f t="shared" si="112"/>
        <v>2.3047514377276104E-2</v>
      </c>
      <c r="G231" s="5">
        <f t="shared" si="113"/>
        <v>4.8116461052624682E-3</v>
      </c>
      <c r="H231" s="5">
        <f t="shared" si="114"/>
        <v>4.8454438265668615E-3</v>
      </c>
      <c r="I231" s="5">
        <f t="shared" si="115"/>
        <v>-1.4863224192171731E-3</v>
      </c>
      <c r="J231" s="5">
        <f t="shared" si="116"/>
        <v>2.3244997943200701E-2</v>
      </c>
      <c r="K231" s="8">
        <v>93.3</v>
      </c>
      <c r="L231" s="8">
        <f>100/(1+(1+0.25)*(100/K231-1))</f>
        <v>91.762970248340295</v>
      </c>
      <c r="N231" s="10">
        <f t="shared" si="126"/>
        <v>1.5674966145567088E-2</v>
      </c>
      <c r="O231" s="10">
        <f t="shared" si="126"/>
        <v>3.7764052183038639E-2</v>
      </c>
      <c r="P231" s="10">
        <f t="shared" si="126"/>
        <v>2.3132837260680824E-2</v>
      </c>
      <c r="Q231" s="10">
        <f t="shared" si="126"/>
        <v>2.7797915771965335E-2</v>
      </c>
      <c r="R231" s="10">
        <f t="shared" si="126"/>
        <v>4.7201391026711968E-2</v>
      </c>
      <c r="S231" s="10">
        <f t="shared" si="126"/>
        <v>5.2602523343835812E-2</v>
      </c>
      <c r="T231" s="10">
        <f t="shared" si="126"/>
        <v>7.6535928040499718E-2</v>
      </c>
      <c r="U231" s="13">
        <f t="shared" si="118"/>
        <v>92.89053657690647</v>
      </c>
    </row>
    <row r="232" spans="1:21" x14ac:dyDescent="0.2">
      <c r="A232">
        <v>132</v>
      </c>
      <c r="B232" s="2" t="s">
        <v>6</v>
      </c>
      <c r="C232">
        <v>3000</v>
      </c>
      <c r="D232" s="5">
        <f t="shared" si="110"/>
        <v>9.7125307014088932E-3</v>
      </c>
      <c r="E232" s="5">
        <f t="shared" si="111"/>
        <v>1.0872580160013828E-2</v>
      </c>
      <c r="F232" s="5">
        <f t="shared" si="112"/>
        <v>2.1740931055376542E-2</v>
      </c>
      <c r="G232" s="5">
        <f t="shared" si="113"/>
        <v>5.6045178006852991E-3</v>
      </c>
      <c r="H232" s="5">
        <f t="shared" si="114"/>
        <v>5.651545546840761E-3</v>
      </c>
      <c r="I232" s="5">
        <f t="shared" si="115"/>
        <v>-1.4127626912840419E-3</v>
      </c>
      <c r="J232" s="5">
        <f t="shared" si="116"/>
        <v>2.3582020124469839E-2</v>
      </c>
      <c r="K232" s="8">
        <v>93.5</v>
      </c>
      <c r="L232" s="8">
        <f t="shared" ref="L232:L245" si="127">100/(1+(1+0.25)*(100/K232-1))</f>
        <v>92.004920049200493</v>
      </c>
      <c r="N232" s="10">
        <f t="shared" si="126"/>
        <v>1.5019816457759797E-2</v>
      </c>
      <c r="O232" s="10">
        <f t="shared" si="126"/>
        <v>3.7713092412408084E-2</v>
      </c>
      <c r="P232" s="10">
        <f t="shared" si="126"/>
        <v>2.1968185710659102E-2</v>
      </c>
      <c r="Q232" s="10">
        <f t="shared" si="126"/>
        <v>2.6826963552498601E-2</v>
      </c>
      <c r="R232" s="10">
        <f t="shared" si="126"/>
        <v>4.6968456265498608E-2</v>
      </c>
      <c r="S232" s="10">
        <f t="shared" si="126"/>
        <v>5.0329181439156226E-2</v>
      </c>
      <c r="T232" s="10">
        <f t="shared" si="126"/>
        <v>7.5751362697511149E-2</v>
      </c>
      <c r="U232" s="13">
        <f t="shared" si="118"/>
        <v>92.958283361355925</v>
      </c>
    </row>
    <row r="233" spans="1:21" x14ac:dyDescent="0.2">
      <c r="A233">
        <v>160</v>
      </c>
      <c r="B233" s="2" t="s">
        <v>6</v>
      </c>
      <c r="C233">
        <v>3000</v>
      </c>
      <c r="D233" s="5">
        <f t="shared" si="110"/>
        <v>9.0239893755713549E-3</v>
      </c>
      <c r="E233" s="5">
        <f t="shared" si="111"/>
        <v>9.3248443370231027E-3</v>
      </c>
      <c r="F233" s="5">
        <f t="shared" si="112"/>
        <v>1.964633936494993E-2</v>
      </c>
      <c r="G233" s="5">
        <f t="shared" si="113"/>
        <v>6.2029677087850482E-3</v>
      </c>
      <c r="H233" s="5">
        <f t="shared" si="114"/>
        <v>6.2700985714087693E-3</v>
      </c>
      <c r="I233" s="5">
        <f t="shared" si="115"/>
        <v>-1.3024852866895531E-3</v>
      </c>
      <c r="J233" s="5">
        <f t="shared" si="116"/>
        <v>2.3103646874629069E-2</v>
      </c>
      <c r="K233" s="8">
        <v>93.8</v>
      </c>
      <c r="L233" s="8">
        <f t="shared" si="127"/>
        <v>92.368291482028567</v>
      </c>
      <c r="N233" s="10">
        <f t="shared" si="126"/>
        <v>1.3822867221122772E-2</v>
      </c>
      <c r="O233" s="10">
        <f t="shared" si="126"/>
        <v>3.632688134598535E-2</v>
      </c>
      <c r="P233" s="10">
        <f t="shared" si="126"/>
        <v>2.0008166024390126E-2</v>
      </c>
      <c r="Q233" s="10">
        <f t="shared" si="126"/>
        <v>2.4889917584944073E-2</v>
      </c>
      <c r="R233" s="10">
        <f t="shared" si="126"/>
        <v>4.5068166470504635E-2</v>
      </c>
      <c r="S233" s="10">
        <f t="shared" si="126"/>
        <v>4.6238108722905347E-2</v>
      </c>
      <c r="T233" s="10">
        <f t="shared" si="126"/>
        <v>7.22694009456777E-2</v>
      </c>
      <c r="U233" s="13">
        <f t="shared" si="118"/>
        <v>93.260145176021965</v>
      </c>
    </row>
    <row r="234" spans="1:21" x14ac:dyDescent="0.2">
      <c r="A234">
        <v>200</v>
      </c>
      <c r="B234" s="2" t="s">
        <v>6</v>
      </c>
      <c r="C234">
        <v>3000</v>
      </c>
      <c r="D234" s="5">
        <f t="shared" ref="D234:D245" si="128">-1/9*T234+28/45*R234-8/45*O234+4/9*S234-22/9*Q234-8/45*P234+128/45*N234</f>
        <v>9.1109714022016078E-3</v>
      </c>
      <c r="E234" s="5">
        <f t="shared" ref="E234:E245" si="129">2/3*T234-6/5*R234+8/15*O234-8/3*S234+8/3*Q234+128/15*P234-128/15*N234</f>
        <v>9.7130678713323038E-3</v>
      </c>
      <c r="F234" s="5">
        <f t="shared" ref="F234:F245" si="130">-8/9*T234+56/45*R234-16/45*O234+32/9*S234-32/9*Q234-256/45*P234+256/45*N234</f>
        <v>1.5931481751750382E-2</v>
      </c>
      <c r="G234" s="5">
        <f t="shared" ref="G234:G245" si="131">-8/3*T234+56/5*R234-128/15*O234+8/3*S234-8/3*Q234-128/15*P234+128/15*N234</f>
        <v>7.0156228711496516E-3</v>
      </c>
      <c r="H234" s="5">
        <f t="shared" ref="H234:H245" si="132">32/9*T234-416/45*R234+256/45*O234-32/9*S234+32/9*Q234+256/45*P234-256/45*N234</f>
        <v>7.6217214738271144E-3</v>
      </c>
      <c r="I234" s="5">
        <f t="shared" ref="I234:I245" si="133">-2*R234+10*Q234-8*P234</f>
        <v>-4.4150989404370677E-3</v>
      </c>
      <c r="J234" s="5">
        <f t="shared" ref="J234:J245" si="134">4/9*T234-28/45*R234+128/45*O234-4/9*S234-68/9*Q234+368/45*P234-128/45*N234</f>
        <v>2.4746139497935374E-2</v>
      </c>
      <c r="K234" s="8">
        <v>94</v>
      </c>
      <c r="L234" s="8">
        <f t="shared" si="127"/>
        <v>92.610837438423644</v>
      </c>
      <c r="N234" s="10">
        <f t="shared" si="126"/>
        <v>1.3117206419899632E-2</v>
      </c>
      <c r="O234" s="10">
        <f t="shared" si="126"/>
        <v>3.5096259846919019E-2</v>
      </c>
      <c r="P234" s="10">
        <f t="shared" si="126"/>
        <v>1.8731562372069032E-2</v>
      </c>
      <c r="Q234" s="10">
        <f t="shared" si="126"/>
        <v>2.3282671631078576E-2</v>
      </c>
      <c r="R234" s="10">
        <f t="shared" si="126"/>
        <v>4.3694658137335293E-2</v>
      </c>
      <c r="S234" s="10">
        <f t="shared" si="126"/>
        <v>4.2393842515793811E-2</v>
      </c>
      <c r="T234" s="10">
        <f t="shared" si="126"/>
        <v>6.9723905927759386E-2</v>
      </c>
      <c r="U234" s="13">
        <f t="shared" ref="U234:U245" si="135">100/(1+T234)</f>
        <v>93.482065274844103</v>
      </c>
    </row>
    <row r="235" spans="1:21" x14ac:dyDescent="0.2">
      <c r="A235">
        <v>250</v>
      </c>
      <c r="B235" s="2" t="s">
        <v>6</v>
      </c>
      <c r="C235">
        <v>3000</v>
      </c>
      <c r="D235" s="5">
        <f t="shared" si="128"/>
        <v>8.8965754733053883E-3</v>
      </c>
      <c r="E235" s="5">
        <f t="shared" si="129"/>
        <v>9.0115659985920971E-3</v>
      </c>
      <c r="F235" s="5">
        <f t="shared" si="130"/>
        <v>1.9029311939682533E-2</v>
      </c>
      <c r="G235" s="5">
        <f t="shared" si="131"/>
        <v>6.2593410987185905E-3</v>
      </c>
      <c r="H235" s="5">
        <f t="shared" si="132"/>
        <v>6.2852271374946173E-3</v>
      </c>
      <c r="I235" s="5">
        <f t="shared" si="133"/>
        <v>-1.3475947040726133E-3</v>
      </c>
      <c r="J235" s="5">
        <f t="shared" si="134"/>
        <v>2.0291600027655128E-2</v>
      </c>
      <c r="K235" s="8">
        <v>94</v>
      </c>
      <c r="L235" s="8">
        <f t="shared" si="127"/>
        <v>92.610837438423644</v>
      </c>
      <c r="N235" s="10">
        <f t="shared" si="126"/>
        <v>1.3392479168067198E-2</v>
      </c>
      <c r="O235" s="10">
        <f t="shared" si="126"/>
        <v>3.3240466263539173E-2</v>
      </c>
      <c r="P235" s="10">
        <f t="shared" si="126"/>
        <v>1.9384823866590694E-2</v>
      </c>
      <c r="Q235" s="10">
        <f t="shared" si="126"/>
        <v>2.373403344583281E-2</v>
      </c>
      <c r="R235" s="10">
        <f t="shared" si="126"/>
        <v>4.1804669114837566E-2</v>
      </c>
      <c r="S235" s="10">
        <f t="shared" si="126"/>
        <v>4.4472698125510829E-2</v>
      </c>
      <c r="T235" s="10">
        <f t="shared" si="126"/>
        <v>6.8426026971375772E-2</v>
      </c>
      <c r="U235" s="13">
        <f t="shared" si="135"/>
        <v>93.595623352106074</v>
      </c>
    </row>
    <row r="236" spans="1:21" x14ac:dyDescent="0.2">
      <c r="A236">
        <v>315</v>
      </c>
      <c r="B236" s="2" t="s">
        <v>6</v>
      </c>
      <c r="C236">
        <v>3000</v>
      </c>
      <c r="D236" s="5">
        <f t="shared" si="128"/>
        <v>7.8839098753800546E-3</v>
      </c>
      <c r="E236" s="5">
        <f t="shared" si="129"/>
        <v>8.4774868007709003E-3</v>
      </c>
      <c r="F236" s="5">
        <f t="shared" si="130"/>
        <v>1.556149882132668E-2</v>
      </c>
      <c r="G236" s="5">
        <f t="shared" si="131"/>
        <v>6.2343172422747728E-3</v>
      </c>
      <c r="H236" s="5">
        <f t="shared" si="132"/>
        <v>6.2589294699094827E-3</v>
      </c>
      <c r="I236" s="5">
        <f t="shared" si="133"/>
        <v>-1.4126199250014404E-3</v>
      </c>
      <c r="J236" s="5">
        <f t="shared" si="134"/>
        <v>1.9914119169715701E-2</v>
      </c>
      <c r="K236" s="8">
        <v>94</v>
      </c>
      <c r="L236" s="8">
        <f t="shared" si="127"/>
        <v>92.610837438423644</v>
      </c>
      <c r="N236" s="10">
        <f t="shared" si="126"/>
        <v>1.1989212868914956E-2</v>
      </c>
      <c r="O236" s="10">
        <f t="shared" si="126"/>
        <v>3.142713689905801E-2</v>
      </c>
      <c r="P236" s="10">
        <f t="shared" si="126"/>
        <v>1.7197123634742479E-2</v>
      </c>
      <c r="Q236" s="10">
        <f t="shared" si="126"/>
        <v>2.1455720558179084E-2</v>
      </c>
      <c r="R236" s="10">
        <f t="shared" si="126"/>
        <v>3.9196418214426217E-2</v>
      </c>
      <c r="S236" s="10">
        <f t="shared" si="126"/>
        <v>3.931842700545192E-2</v>
      </c>
      <c r="T236" s="10">
        <f t="shared" si="126"/>
        <v>6.2917641454376186E-2</v>
      </c>
      <c r="U236" s="13">
        <f t="shared" si="135"/>
        <v>94.080666365807346</v>
      </c>
    </row>
    <row r="237" spans="1:21" x14ac:dyDescent="0.2">
      <c r="A237">
        <v>355</v>
      </c>
      <c r="B237" s="2" t="s">
        <v>6</v>
      </c>
      <c r="C237">
        <v>3000</v>
      </c>
      <c r="D237" s="5">
        <f t="shared" si="128"/>
        <v>7.5150566528439447E-3</v>
      </c>
      <c r="E237" s="5">
        <f t="shared" si="129"/>
        <v>8.0448741193157591E-3</v>
      </c>
      <c r="F237" s="5">
        <f t="shared" si="130"/>
        <v>1.4870399483735447E-2</v>
      </c>
      <c r="G237" s="5">
        <f t="shared" si="131"/>
        <v>6.2195084994451366E-3</v>
      </c>
      <c r="H237" s="5">
        <f t="shared" si="132"/>
        <v>6.2442434181702866E-3</v>
      </c>
      <c r="I237" s="5">
        <f t="shared" si="133"/>
        <v>-1.4033945496413347E-3</v>
      </c>
      <c r="J237" s="5">
        <f t="shared" si="134"/>
        <v>1.8730998539094358E-2</v>
      </c>
      <c r="K237" s="8">
        <v>94</v>
      </c>
      <c r="L237" s="8">
        <f t="shared" si="127"/>
        <v>92.610837438423644</v>
      </c>
      <c r="N237" s="10">
        <f t="shared" si="126"/>
        <v>1.1397085317845487E-2</v>
      </c>
      <c r="O237" s="10">
        <f t="shared" si="126"/>
        <v>2.9728421478356325E-2</v>
      </c>
      <c r="P237" s="10">
        <f t="shared" si="126"/>
        <v>1.636685829873534E-2</v>
      </c>
      <c r="Q237" s="10">
        <f t="shared" si="126"/>
        <v>2.0403849719454914E-2</v>
      </c>
      <c r="R237" s="10">
        <f t="shared" si="126"/>
        <v>3.725351267715387E-2</v>
      </c>
      <c r="S237" s="10">
        <f t="shared" si="126"/>
        <v>3.7527320595251948E-2</v>
      </c>
      <c r="T237" s="10">
        <f t="shared" si="126"/>
        <v>6.0221686162963584E-2</v>
      </c>
      <c r="U237" s="13">
        <f t="shared" si="135"/>
        <v>94.319896777351232</v>
      </c>
    </row>
    <row r="238" spans="1:21" x14ac:dyDescent="0.2">
      <c r="A238">
        <v>400</v>
      </c>
      <c r="B238" s="2" t="s">
        <v>6</v>
      </c>
      <c r="C238">
        <v>3000</v>
      </c>
      <c r="D238" s="5">
        <f t="shared" si="128"/>
        <v>7.1400781733894393E-3</v>
      </c>
      <c r="E238" s="5">
        <f t="shared" si="129"/>
        <v>7.6076275307328523E-3</v>
      </c>
      <c r="F238" s="5">
        <f t="shared" si="130"/>
        <v>1.4168376810009008E-2</v>
      </c>
      <c r="G238" s="5">
        <f t="shared" si="131"/>
        <v>6.2180179333120172E-3</v>
      </c>
      <c r="H238" s="5">
        <f t="shared" si="132"/>
        <v>6.2489823647000967E-3</v>
      </c>
      <c r="I238" s="5">
        <f t="shared" si="133"/>
        <v>-1.3631344680652135E-3</v>
      </c>
      <c r="J238" s="5">
        <f t="shared" si="134"/>
        <v>1.7527398783236361E-2</v>
      </c>
      <c r="K238" s="8">
        <v>94</v>
      </c>
      <c r="L238" s="8">
        <f t="shared" si="127"/>
        <v>92.610837438423644</v>
      </c>
      <c r="N238" s="10">
        <f t="shared" ref="N238:T245" si="136">N76*(100-$K238)/$K238*$K76/(100-$K76)</f>
        <v>1.0803754031204293E-2</v>
      </c>
      <c r="O238" s="10">
        <f t="shared" si="136"/>
        <v>2.8036838802991133E-2</v>
      </c>
      <c r="P238" s="10">
        <f t="shared" si="136"/>
        <v>1.5532618358058522E-2</v>
      </c>
      <c r="Q238" s="10">
        <f t="shared" si="136"/>
        <v>1.9354082242492358E-2</v>
      </c>
      <c r="R238" s="10">
        <f t="shared" si="136"/>
        <v>3.5321505014260304E-2</v>
      </c>
      <c r="S238" s="10">
        <f t="shared" si="136"/>
        <v>3.5733115050410803E-2</v>
      </c>
      <c r="T238" s="10">
        <f t="shared" si="136"/>
        <v>5.754734712731456E-2</v>
      </c>
      <c r="U238" s="13">
        <f t="shared" si="135"/>
        <v>94.558414118891776</v>
      </c>
    </row>
    <row r="239" spans="1:21" x14ac:dyDescent="0.2">
      <c r="A239">
        <v>500</v>
      </c>
      <c r="B239" s="2" t="s">
        <v>6</v>
      </c>
      <c r="C239">
        <v>3000</v>
      </c>
      <c r="D239" s="5">
        <f t="shared" si="128"/>
        <v>6.7559923697576921E-3</v>
      </c>
      <c r="E239" s="5">
        <f t="shared" si="129"/>
        <v>7.1740208562055957E-3</v>
      </c>
      <c r="F239" s="5">
        <f t="shared" si="130"/>
        <v>1.3478411768252013E-2</v>
      </c>
      <c r="G239" s="5">
        <f t="shared" si="131"/>
        <v>6.2025317174233541E-3</v>
      </c>
      <c r="H239" s="5">
        <f t="shared" si="132"/>
        <v>6.2341327988524459E-3</v>
      </c>
      <c r="I239" s="5">
        <f t="shared" si="133"/>
        <v>-1.2783675639375519E-3</v>
      </c>
      <c r="J239" s="5">
        <f t="shared" si="134"/>
        <v>1.6277586810170712E-2</v>
      </c>
      <c r="K239" s="8">
        <v>94</v>
      </c>
      <c r="L239" s="8">
        <f t="shared" si="127"/>
        <v>92.610837438423644</v>
      </c>
      <c r="N239" s="10">
        <f t="shared" si="136"/>
        <v>1.0210922243306383E-2</v>
      </c>
      <c r="O239" s="10">
        <f t="shared" si="136"/>
        <v>2.6331383794842105E-2</v>
      </c>
      <c r="P239" s="10">
        <f t="shared" si="136"/>
        <v>1.4701600465726328E-2</v>
      </c>
      <c r="Q239" s="10">
        <f t="shared" si="136"/>
        <v>1.830776842510359E-2</v>
      </c>
      <c r="R239" s="10">
        <f t="shared" si="136"/>
        <v>3.3371624044581417E-2</v>
      </c>
      <c r="S239" s="10">
        <f t="shared" si="136"/>
        <v>3.3947804043858144E-2</v>
      </c>
      <c r="T239" s="10">
        <f t="shared" si="136"/>
        <v>5.4844308756724192E-2</v>
      </c>
      <c r="U239" s="13">
        <f t="shared" si="135"/>
        <v>94.800720039778597</v>
      </c>
    </row>
    <row r="240" spans="1:21" x14ac:dyDescent="0.2">
      <c r="A240">
        <v>560</v>
      </c>
      <c r="B240" s="2" t="s">
        <v>6</v>
      </c>
      <c r="C240">
        <v>3000</v>
      </c>
      <c r="D240" s="5">
        <f t="shared" si="128"/>
        <v>6.5800673159153895E-3</v>
      </c>
      <c r="E240" s="5">
        <f t="shared" si="129"/>
        <v>7.0818571273044972E-3</v>
      </c>
      <c r="F240" s="5">
        <f t="shared" si="130"/>
        <v>1.3452087657440867E-2</v>
      </c>
      <c r="G240" s="5">
        <f t="shared" si="131"/>
        <v>6.1498776892569273E-3</v>
      </c>
      <c r="H240" s="5">
        <f t="shared" si="132"/>
        <v>6.2885237715740588E-3</v>
      </c>
      <c r="I240" s="5">
        <f t="shared" si="133"/>
        <v>-1.2238915842617965E-3</v>
      </c>
      <c r="J240" s="5">
        <f t="shared" si="134"/>
        <v>1.510857738141598E-2</v>
      </c>
      <c r="K240" s="8">
        <v>94</v>
      </c>
      <c r="L240" s="8">
        <f t="shared" si="127"/>
        <v>92.610837438423644</v>
      </c>
      <c r="N240" s="10">
        <f t="shared" si="136"/>
        <v>9.9502566514819736E-3</v>
      </c>
      <c r="O240" s="10">
        <f t="shared" si="136"/>
        <v>2.5006475031523374E-2</v>
      </c>
      <c r="P240" s="10">
        <f t="shared" si="136"/>
        <v>1.4412772845921037E-2</v>
      </c>
      <c r="Q240" s="10">
        <f t="shared" si="136"/>
        <v>1.7810983794031454E-2</v>
      </c>
      <c r="R240" s="10">
        <f t="shared" si="136"/>
        <v>3.2015773378604021E-2</v>
      </c>
      <c r="S240" s="10">
        <f t="shared" si="136"/>
        <v>3.3388811019091608E-2</v>
      </c>
      <c r="T240" s="10">
        <f t="shared" si="136"/>
        <v>5.3437099358645899E-2</v>
      </c>
      <c r="U240" s="13">
        <f t="shared" si="135"/>
        <v>94.927357372245623</v>
      </c>
    </row>
    <row r="241" spans="1:21" x14ac:dyDescent="0.2">
      <c r="A241">
        <v>630</v>
      </c>
      <c r="B241" s="2" t="s">
        <v>6</v>
      </c>
      <c r="C241">
        <v>3000</v>
      </c>
      <c r="D241" s="5">
        <f t="shared" si="128"/>
        <v>6.3333065466013236E-3</v>
      </c>
      <c r="E241" s="5">
        <f t="shared" si="129"/>
        <v>6.9538690443912421E-3</v>
      </c>
      <c r="F241" s="5">
        <f t="shared" si="130"/>
        <v>1.3528980857406996E-2</v>
      </c>
      <c r="G241" s="5">
        <f t="shared" si="131"/>
        <v>6.1516340421467336E-3</v>
      </c>
      <c r="H241" s="5">
        <f t="shared" si="132"/>
        <v>6.239337991671666E-3</v>
      </c>
      <c r="I241" s="5">
        <f t="shared" si="133"/>
        <v>-8.2253934131765183E-4</v>
      </c>
      <c r="J241" s="5">
        <f t="shared" si="134"/>
        <v>1.3627654999814252E-2</v>
      </c>
      <c r="K241" s="8">
        <v>94</v>
      </c>
      <c r="L241" s="8">
        <f t="shared" si="127"/>
        <v>92.610837438423644</v>
      </c>
      <c r="N241" s="10">
        <f t="shared" si="136"/>
        <v>9.6839204093845631E-3</v>
      </c>
      <c r="O241" s="10">
        <f t="shared" si="136"/>
        <v>2.3650317904799826E-2</v>
      </c>
      <c r="P241" s="10">
        <f t="shared" si="136"/>
        <v>1.412830810524463E-2</v>
      </c>
      <c r="Q241" s="10">
        <f t="shared" si="136"/>
        <v>1.7347043242191253E-2</v>
      </c>
      <c r="R241" s="10">
        <f t="shared" si="136"/>
        <v>3.0633253460636563E-2</v>
      </c>
      <c r="S241" s="10">
        <f t="shared" si="136"/>
        <v>3.2909543536148889E-2</v>
      </c>
      <c r="T241" s="10">
        <f t="shared" si="136"/>
        <v>5.2012244140714516E-2</v>
      </c>
      <c r="U241" s="13">
        <f t="shared" si="135"/>
        <v>95.055927872474697</v>
      </c>
    </row>
    <row r="242" spans="1:21" x14ac:dyDescent="0.2">
      <c r="A242">
        <v>710</v>
      </c>
      <c r="B242" s="2" t="s">
        <v>6</v>
      </c>
      <c r="C242">
        <v>3000</v>
      </c>
      <c r="D242" s="5">
        <f t="shared" si="128"/>
        <v>6.3380500117357734E-3</v>
      </c>
      <c r="E242" s="5">
        <f t="shared" si="129"/>
        <v>6.8587311209109408E-3</v>
      </c>
      <c r="F242" s="5">
        <f t="shared" si="130"/>
        <v>1.4951573529758781E-2</v>
      </c>
      <c r="G242" s="5">
        <f t="shared" si="131"/>
        <v>6.1788549228261325E-3</v>
      </c>
      <c r="H242" s="5">
        <f t="shared" si="132"/>
        <v>6.235869605350379E-3</v>
      </c>
      <c r="I242" s="5">
        <f t="shared" si="133"/>
        <v>-7.0007928913300155E-4</v>
      </c>
      <c r="J242" s="5">
        <f t="shared" si="134"/>
        <v>1.1942952396696561E-2</v>
      </c>
      <c r="K242" s="8">
        <v>94</v>
      </c>
      <c r="L242" s="8">
        <f t="shared" si="127"/>
        <v>92.610837438423644</v>
      </c>
      <c r="N242" s="10">
        <f t="shared" si="136"/>
        <v>9.6795243138987821E-3</v>
      </c>
      <c r="O242" s="10">
        <f t="shared" si="136"/>
        <v>2.2164534826177942E-2</v>
      </c>
      <c r="P242" s="10">
        <f t="shared" si="136"/>
        <v>1.4367248336063149E-2</v>
      </c>
      <c r="Q242" s="10">
        <f t="shared" si="136"/>
        <v>1.7303106124926255E-2</v>
      </c>
      <c r="R242" s="10">
        <f t="shared" si="136"/>
        <v>2.9396576924945177E-2</v>
      </c>
      <c r="S242" s="10">
        <f t="shared" si="136"/>
        <v>3.3887734249057277E-2</v>
      </c>
      <c r="T242" s="10">
        <f t="shared" si="136"/>
        <v>5.1805952298145573E-2</v>
      </c>
      <c r="U242" s="13">
        <f t="shared" si="135"/>
        <v>95.074571294738163</v>
      </c>
    </row>
    <row r="243" spans="1:21" x14ac:dyDescent="0.2">
      <c r="A243">
        <v>800</v>
      </c>
      <c r="B243" s="2" t="s">
        <v>6</v>
      </c>
      <c r="C243">
        <v>3000</v>
      </c>
      <c r="D243" s="5">
        <f t="shared" si="128"/>
        <v>6.3258396993428091E-3</v>
      </c>
      <c r="E243" s="5">
        <f t="shared" si="129"/>
        <v>6.7834895374627724E-3</v>
      </c>
      <c r="F243" s="5">
        <f t="shared" si="130"/>
        <v>1.6354026944069136E-2</v>
      </c>
      <c r="G243" s="5">
        <f t="shared" si="131"/>
        <v>6.1535994507912334E-3</v>
      </c>
      <c r="H243" s="5">
        <f t="shared" si="132"/>
        <v>6.2607581026939696E-3</v>
      </c>
      <c r="I243" s="5">
        <f t="shared" si="133"/>
        <v>-5.2781450140641784E-4</v>
      </c>
      <c r="J243" s="5">
        <f t="shared" si="134"/>
        <v>1.0234044511294026E-2</v>
      </c>
      <c r="K243" s="8">
        <v>94</v>
      </c>
      <c r="L243" s="8">
        <f t="shared" si="127"/>
        <v>92.610837438423644</v>
      </c>
      <c r="N243" s="10">
        <f t="shared" si="136"/>
        <v>9.6721190020743579E-3</v>
      </c>
      <c r="O243" s="10">
        <f t="shared" si="136"/>
        <v>2.0679766021716624E-2</v>
      </c>
      <c r="P243" s="10">
        <f t="shared" si="136"/>
        <v>1.4603889688887572E-2</v>
      </c>
      <c r="Q243" s="10">
        <f t="shared" si="136"/>
        <v>1.7261192393979059E-2</v>
      </c>
      <c r="R243" s="10">
        <f t="shared" si="136"/>
        <v>2.815431046504821E-2</v>
      </c>
      <c r="S243" s="10">
        <f t="shared" si="136"/>
        <v>3.4861549446366324E-2</v>
      </c>
      <c r="T243" s="10">
        <f t="shared" si="136"/>
        <v>5.1583943744247553E-2</v>
      </c>
      <c r="U243" s="13">
        <f t="shared" si="135"/>
        <v>95.09464327112309</v>
      </c>
    </row>
    <row r="244" spans="1:21" x14ac:dyDescent="0.2">
      <c r="A244">
        <v>900</v>
      </c>
      <c r="B244" s="2" t="s">
        <v>6</v>
      </c>
      <c r="C244">
        <v>3000</v>
      </c>
      <c r="D244" s="5">
        <f t="shared" si="128"/>
        <v>6.1293445164106626E-3</v>
      </c>
      <c r="E244" s="5">
        <f t="shared" si="129"/>
        <v>6.4365770881702894E-3</v>
      </c>
      <c r="F244" s="5">
        <f t="shared" si="130"/>
        <v>1.4694329439450253E-2</v>
      </c>
      <c r="G244" s="5">
        <f t="shared" si="131"/>
        <v>6.1727540688511912E-3</v>
      </c>
      <c r="H244" s="5">
        <f t="shared" si="132"/>
        <v>6.2287873627919835E-3</v>
      </c>
      <c r="I244" s="5">
        <f t="shared" si="133"/>
        <v>-7.9236072243669964E-4</v>
      </c>
      <c r="J244" s="5">
        <f t="shared" si="134"/>
        <v>1.1453523628246601E-2</v>
      </c>
      <c r="K244" s="8">
        <v>94</v>
      </c>
      <c r="L244" s="8">
        <f t="shared" si="127"/>
        <v>92.610837438423644</v>
      </c>
      <c r="N244" s="10">
        <f t="shared" si="136"/>
        <v>9.2954199075368209E-3</v>
      </c>
      <c r="O244" s="10">
        <f t="shared" si="136"/>
        <v>2.1250535011616084E-2</v>
      </c>
      <c r="P244" s="10">
        <f t="shared" si="136"/>
        <v>1.3829193833709836E-2</v>
      </c>
      <c r="Q244" s="10">
        <f t="shared" si="136"/>
        <v>1.6649309434982572E-2</v>
      </c>
      <c r="R244" s="10">
        <f t="shared" si="136"/>
        <v>2.832595220129187E-2</v>
      </c>
      <c r="S244" s="10">
        <f t="shared" si="136"/>
        <v>3.2827836947785301E-2</v>
      </c>
      <c r="T244" s="10">
        <f t="shared" si="136"/>
        <v>5.032295538148427E-2</v>
      </c>
      <c r="U244" s="13">
        <f t="shared" si="135"/>
        <v>95.208811240043147</v>
      </c>
    </row>
    <row r="245" spans="1:21" x14ac:dyDescent="0.2">
      <c r="A245">
        <v>1000</v>
      </c>
      <c r="B245" s="2" t="s">
        <v>6</v>
      </c>
      <c r="C245">
        <v>3000</v>
      </c>
      <c r="D245" s="5">
        <f t="shared" si="128"/>
        <v>5.9117290232275875E-3</v>
      </c>
      <c r="E245" s="5">
        <f t="shared" si="129"/>
        <v>6.1122788631780139E-3</v>
      </c>
      <c r="F245" s="5">
        <f t="shared" si="130"/>
        <v>1.300617580821202E-2</v>
      </c>
      <c r="G245" s="5">
        <f t="shared" si="131"/>
        <v>6.1827135394592475E-3</v>
      </c>
      <c r="H245" s="5">
        <f t="shared" si="132"/>
        <v>6.2107207654590185E-3</v>
      </c>
      <c r="I245" s="5">
        <f t="shared" si="133"/>
        <v>-9.8713864865833389E-4</v>
      </c>
      <c r="J245" s="5">
        <f t="shared" si="134"/>
        <v>1.2616151826373732E-2</v>
      </c>
      <c r="K245" s="8">
        <v>94</v>
      </c>
      <c r="L245" s="8">
        <f t="shared" si="127"/>
        <v>92.610837438423644</v>
      </c>
      <c r="N245" s="10">
        <f t="shared" si="136"/>
        <v>8.9152750810632536E-3</v>
      </c>
      <c r="O245" s="10">
        <f t="shared" si="136"/>
        <v>2.1815546337456762E-2</v>
      </c>
      <c r="P245" s="10">
        <f t="shared" si="136"/>
        <v>1.305138954392179E-2</v>
      </c>
      <c r="Q245" s="10">
        <f t="shared" si="136"/>
        <v>1.6040890279407478E-2</v>
      </c>
      <c r="R245" s="10">
        <f t="shared" si="136"/>
        <v>2.8492462545679394E-2</v>
      </c>
      <c r="S245" s="10">
        <f t="shared" si="136"/>
        <v>3.078901090311148E-2</v>
      </c>
      <c r="T245" s="10">
        <f t="shared" si="136"/>
        <v>4.9052631177251289E-2</v>
      </c>
      <c r="U245" s="13">
        <f t="shared" si="135"/>
        <v>95.324101983119363</v>
      </c>
    </row>
    <row r="246" spans="1:21" x14ac:dyDescent="0.2">
      <c r="D246" s="5"/>
      <c r="E246" s="5"/>
      <c r="F246" s="5"/>
      <c r="G246" s="5"/>
      <c r="H246" s="5"/>
      <c r="I246" s="5"/>
      <c r="J246" s="5"/>
      <c r="K246" s="8"/>
      <c r="L246" s="8"/>
      <c r="N246" s="10"/>
      <c r="O246" s="10"/>
      <c r="P246" s="10"/>
      <c r="Q246" s="10"/>
      <c r="R246" s="10"/>
      <c r="S246" s="10"/>
      <c r="T246" s="10"/>
      <c r="U246" s="13"/>
    </row>
    <row r="247" spans="1:21" x14ac:dyDescent="0.2">
      <c r="A247">
        <v>0.12</v>
      </c>
      <c r="B247" s="2" t="s">
        <v>6</v>
      </c>
      <c r="C247">
        <v>1000</v>
      </c>
      <c r="D247" s="5">
        <f>-1/9*T247+28/45*R247-8/45*O247+4/9*S247-22/9*Q247-8/45*P247+128/45*N247</f>
        <v>0.75495139991520888</v>
      </c>
      <c r="E247" s="5">
        <f>2/3*T247-6/5*R247+8/15*O247-8/3*S247+8/3*Q247+128/15*P247-128/15*N247</f>
        <v>0.27139579805798153</v>
      </c>
      <c r="F247" s="5">
        <f>-8/9*T247+56/45*R247-16/45*O247+32/9*S247-32/9*Q247-256/45*P247+256/45*N247</f>
        <v>0.17809217598641247</v>
      </c>
      <c r="G247" s="5">
        <f>-8/3*T247+56/5*R247-128/15*O247+8/3*S247-8/3*Q247-128/15*P247+128/15*N247</f>
        <v>6.9539835661203142E-3</v>
      </c>
      <c r="H247" s="5">
        <f>32/9*T247-416/45*R247+256/45*O247-32/9*S247+32/9*Q247+256/45*P247-256/45*N247</f>
        <v>9.1119788748770247E-3</v>
      </c>
      <c r="I247" s="5">
        <f>-2*R247+10*Q247-8*P247</f>
        <v>-0.68164479799740096</v>
      </c>
      <c r="J247" s="5">
        <f>4/9*T247-28/45*R247+128/45*O247-4/9*S247-68/9*Q247+368/45*P247-128/45*N247</f>
        <v>1.2846277362691421</v>
      </c>
      <c r="K247" s="8">
        <v>38.299999999999997</v>
      </c>
      <c r="L247" s="8">
        <f>100/(1+(1+0.15)*(100/K247-1))</f>
        <v>35.055603862523455</v>
      </c>
      <c r="N247" s="10">
        <f t="shared" ref="N247:T256" si="137">N85*(100-$K247)/$K247*$K85/(100-$K85)</f>
        <v>0.74395339410702688</v>
      </c>
      <c r="O247" s="10">
        <f t="shared" si="137"/>
        <v>1.4392220432718044</v>
      </c>
      <c r="P247" s="10">
        <f t="shared" si="137"/>
        <v>0.84541006361463544</v>
      </c>
      <c r="Q247" s="10">
        <f t="shared" si="137"/>
        <v>0.91694562463483242</v>
      </c>
      <c r="R247" s="10">
        <f t="shared" si="137"/>
        <v>1.5439102677143213</v>
      </c>
      <c r="S247" s="10">
        <f t="shared" si="137"/>
        <v>1.1887903996384377</v>
      </c>
      <c r="T247" s="10">
        <f t="shared" si="137"/>
        <v>1.8234882746723382</v>
      </c>
      <c r="U247" s="13">
        <f>100/(1+T247)</f>
        <v>35.417182673303238</v>
      </c>
    </row>
    <row r="248" spans="1:21" x14ac:dyDescent="0.2">
      <c r="A248">
        <v>0.18</v>
      </c>
      <c r="B248" s="2" t="s">
        <v>6</v>
      </c>
      <c r="C248">
        <v>1000</v>
      </c>
      <c r="D248" s="5">
        <f t="shared" ref="D248:D284" si="138">-1/9*T248+28/45*R248-8/45*O248+4/9*S248-22/9*Q248-8/45*P248+128/45*N248</f>
        <v>0.54934486948797812</v>
      </c>
      <c r="E248" s="5">
        <f t="shared" ref="E248:E284" si="139">2/3*T248-6/5*R248+8/15*O248-8/3*S248+8/3*Q248+128/15*P248-128/15*N248</f>
        <v>0.20688527323074801</v>
      </c>
      <c r="F248" s="5">
        <f t="shared" ref="F248:F284" si="140">-8/9*T248+56/45*R248-16/45*O248+32/9*S248-32/9*Q248-256/45*P248+256/45*N248</f>
        <v>0.13600132512867091</v>
      </c>
      <c r="G248" s="5">
        <f t="shared" ref="G248:G284" si="141">-8/3*T248+56/5*R248-128/15*O248+8/3*S248-8/3*Q248-128/15*P248+128/15*N248</f>
        <v>4.5716851043593465E-3</v>
      </c>
      <c r="H248" s="5">
        <f t="shared" ref="H248:H284" si="142">32/9*T248-416/45*R248+256/45*O248-32/9*S248+32/9*Q248+256/45*P248-256/45*N248</f>
        <v>6.4732609861866131E-3</v>
      </c>
      <c r="I248" s="5">
        <f t="shared" ref="I248:I284" si="143">-2*R248+10*Q248-8*P248</f>
        <v>-0.26238542375154772</v>
      </c>
      <c r="J248" s="5">
        <f t="shared" ref="J248:J284" si="144">4/9*T248-28/45*R248+128/45*O248-4/9*S248-68/9*Q248+368/45*P248-128/45*N248</f>
        <v>0.695117893674845</v>
      </c>
      <c r="K248" s="8">
        <v>45.5</v>
      </c>
      <c r="L248" s="8">
        <f t="shared" ref="L248:L269" si="145">100/(1+(1+0.15)*(100/K248-1))</f>
        <v>42.061474462676209</v>
      </c>
      <c r="N248" s="10">
        <f t="shared" si="137"/>
        <v>0.58751150178848088</v>
      </c>
      <c r="O248" s="10">
        <f t="shared" si="137"/>
        <v>1.0438462406272315</v>
      </c>
      <c r="P248" s="10">
        <f t="shared" si="137"/>
        <v>0.66488035966473102</v>
      </c>
      <c r="Q248" s="10">
        <f t="shared" si="137"/>
        <v>0.73035063837813885</v>
      </c>
      <c r="R248" s="10">
        <f t="shared" si="137"/>
        <v>1.123424465107544</v>
      </c>
      <c r="S248" s="10">
        <f t="shared" si="137"/>
        <v>0.9375794659129707</v>
      </c>
      <c r="T248" s="10">
        <f t="shared" si="137"/>
        <v>1.3360088838612405</v>
      </c>
      <c r="U248" s="13">
        <f t="shared" ref="U248:U284" si="146">100/(1+T248)</f>
        <v>42.80805637806813</v>
      </c>
    </row>
    <row r="249" spans="1:21" x14ac:dyDescent="0.2">
      <c r="A249">
        <v>0.25</v>
      </c>
      <c r="B249" s="2" t="s">
        <v>6</v>
      </c>
      <c r="C249">
        <v>1000</v>
      </c>
      <c r="D249" s="5">
        <f t="shared" si="138"/>
        <v>0.39117865293640486</v>
      </c>
      <c r="E249" s="5">
        <f t="shared" si="139"/>
        <v>0.1675381945140888</v>
      </c>
      <c r="F249" s="5">
        <f t="shared" si="140"/>
        <v>0.12108262581294449</v>
      </c>
      <c r="G249" s="5">
        <f t="shared" si="141"/>
        <v>1.1914566571683327E-2</v>
      </c>
      <c r="H249" s="5">
        <f t="shared" si="142"/>
        <v>1.356490480927075E-2</v>
      </c>
      <c r="I249" s="5">
        <f t="shared" si="143"/>
        <v>-0.20035564613937407</v>
      </c>
      <c r="J249" s="5">
        <f t="shared" si="144"/>
        <v>0.49852534058601683</v>
      </c>
      <c r="K249" s="8">
        <v>52.1</v>
      </c>
      <c r="L249" s="8">
        <f t="shared" si="145"/>
        <v>48.607547697905488</v>
      </c>
      <c r="N249" s="10">
        <f t="shared" si="137"/>
        <v>0.42193894094211243</v>
      </c>
      <c r="O249" s="10">
        <f t="shared" si="137"/>
        <v>0.74262700831837913</v>
      </c>
      <c r="P249" s="10">
        <f t="shared" si="137"/>
        <v>0.48687161074147789</v>
      </c>
      <c r="Q249" s="10">
        <f t="shared" si="137"/>
        <v>0.53200904609554234</v>
      </c>
      <c r="R249" s="10">
        <f t="shared" si="137"/>
        <v>0.81273661058148738</v>
      </c>
      <c r="S249" s="10">
        <f t="shared" si="137"/>
        <v>0.71062285318549379</v>
      </c>
      <c r="T249" s="10">
        <f t="shared" si="137"/>
        <v>1.0034486390910344</v>
      </c>
      <c r="U249" s="13">
        <f t="shared" si="146"/>
        <v>49.913932430716088</v>
      </c>
    </row>
    <row r="250" spans="1:21" x14ac:dyDescent="0.2">
      <c r="A250">
        <v>0.37</v>
      </c>
      <c r="B250" s="2" t="s">
        <v>6</v>
      </c>
      <c r="C250">
        <v>1000</v>
      </c>
      <c r="D250" s="5">
        <f t="shared" si="138"/>
        <v>0.24645592581085085</v>
      </c>
      <c r="E250" s="5">
        <f t="shared" si="139"/>
        <v>0.11234441835673614</v>
      </c>
      <c r="F250" s="5">
        <f t="shared" si="140"/>
        <v>7.5705720877482063E-2</v>
      </c>
      <c r="G250" s="5">
        <f t="shared" si="141"/>
        <v>7.3054233635270194E-3</v>
      </c>
      <c r="H250" s="5">
        <f t="shared" si="142"/>
        <v>8.199731044536307E-3</v>
      </c>
      <c r="I250" s="5">
        <f t="shared" si="143"/>
        <v>-7.6960780913881699E-2</v>
      </c>
      <c r="J250" s="5">
        <f t="shared" si="144"/>
        <v>0.36737857570773502</v>
      </c>
      <c r="K250" s="8">
        <v>59.7</v>
      </c>
      <c r="L250" s="8">
        <f t="shared" si="145"/>
        <v>56.296855108680283</v>
      </c>
      <c r="N250" s="10">
        <f t="shared" si="137"/>
        <v>0.28314078114758834</v>
      </c>
      <c r="O250" s="10">
        <f t="shared" si="137"/>
        <v>0.57203027177989618</v>
      </c>
      <c r="P250" s="10">
        <f t="shared" si="137"/>
        <v>0.32563194623953362</v>
      </c>
      <c r="Q250" s="10">
        <f t="shared" si="137"/>
        <v>0.37634447978930685</v>
      </c>
      <c r="R250" s="10">
        <f t="shared" si="137"/>
        <v>0.61767500444534074</v>
      </c>
      <c r="S250" s="10">
        <f t="shared" si="137"/>
        <v>0.49174660711707813</v>
      </c>
      <c r="T250" s="10">
        <f t="shared" si="137"/>
        <v>0.74042901424698659</v>
      </c>
      <c r="U250" s="13">
        <f t="shared" si="146"/>
        <v>57.457097750847353</v>
      </c>
    </row>
    <row r="251" spans="1:21" x14ac:dyDescent="0.2">
      <c r="A251">
        <v>0.55000000000000004</v>
      </c>
      <c r="B251" s="2" t="s">
        <v>6</v>
      </c>
      <c r="C251">
        <v>1000</v>
      </c>
      <c r="D251" s="5">
        <f t="shared" si="138"/>
        <v>0.19508717548658655</v>
      </c>
      <c r="E251" s="5">
        <f t="shared" si="139"/>
        <v>8.2823186687382311E-2</v>
      </c>
      <c r="F251" s="5">
        <f t="shared" si="140"/>
        <v>5.5672196782301286E-2</v>
      </c>
      <c r="G251" s="5">
        <f t="shared" si="141"/>
        <v>1.6688978510925878E-5</v>
      </c>
      <c r="H251" s="5">
        <f t="shared" si="142"/>
        <v>7.2772424587363993E-4</v>
      </c>
      <c r="I251" s="5">
        <f t="shared" si="143"/>
        <v>-4.629785530216024E-2</v>
      </c>
      <c r="J251" s="5">
        <f t="shared" si="144"/>
        <v>0.28236811014909124</v>
      </c>
      <c r="K251" s="8">
        <v>65.8</v>
      </c>
      <c r="L251" s="8">
        <f t="shared" si="145"/>
        <v>62.589175306763053</v>
      </c>
      <c r="N251" s="10">
        <f t="shared" si="137"/>
        <v>0.22534913095422882</v>
      </c>
      <c r="O251" s="10">
        <f t="shared" si="137"/>
        <v>0.45539239431425166</v>
      </c>
      <c r="P251" s="10">
        <f t="shared" si="137"/>
        <v>0.25650225330655146</v>
      </c>
      <c r="Q251" s="10">
        <f t="shared" si="137"/>
        <v>0.29790748679972662</v>
      </c>
      <c r="R251" s="10">
        <f t="shared" si="137"/>
        <v>0.48667734842350746</v>
      </c>
      <c r="S251" s="10">
        <f t="shared" si="137"/>
        <v>0.38121176214855867</v>
      </c>
      <c r="T251" s="10">
        <f t="shared" si="137"/>
        <v>0.57039722702758422</v>
      </c>
      <c r="U251" s="13">
        <f t="shared" si="146"/>
        <v>63.678156251764378</v>
      </c>
    </row>
    <row r="252" spans="1:21" x14ac:dyDescent="0.2">
      <c r="A252">
        <v>0.75</v>
      </c>
      <c r="B252" s="2" t="s">
        <v>6</v>
      </c>
      <c r="C252">
        <v>1000</v>
      </c>
      <c r="D252" s="5">
        <f t="shared" si="138"/>
        <v>0.14344885786286332</v>
      </c>
      <c r="E252" s="5">
        <f t="shared" si="139"/>
        <v>6.9666223952011386E-2</v>
      </c>
      <c r="F252" s="5">
        <f t="shared" si="140"/>
        <v>4.4692485212848743E-2</v>
      </c>
      <c r="G252" s="5">
        <f t="shared" si="141"/>
        <v>2.5619091099791103E-3</v>
      </c>
      <c r="H252" s="5">
        <f t="shared" si="142"/>
        <v>3.1030216425063095E-3</v>
      </c>
      <c r="I252" s="5">
        <f t="shared" si="143"/>
        <v>-3.4995881428417253E-2</v>
      </c>
      <c r="J252" s="5">
        <f t="shared" si="144"/>
        <v>0.25485785542907435</v>
      </c>
      <c r="K252" s="8">
        <v>70</v>
      </c>
      <c r="L252" s="8">
        <f t="shared" si="145"/>
        <v>66.985645933014354</v>
      </c>
      <c r="N252" s="10">
        <f t="shared" si="137"/>
        <v>0.17089049079201657</v>
      </c>
      <c r="O252" s="10">
        <f t="shared" si="137"/>
        <v>0.38435508430747806</v>
      </c>
      <c r="P252" s="10">
        <f t="shared" si="137"/>
        <v>0.19676328112214514</v>
      </c>
      <c r="Q252" s="10">
        <f t="shared" si="137"/>
        <v>0.23618579177654536</v>
      </c>
      <c r="R252" s="10">
        <f t="shared" si="137"/>
        <v>0.41137377510835488</v>
      </c>
      <c r="S252" s="10">
        <f t="shared" si="137"/>
        <v>0.3054403228589051</v>
      </c>
      <c r="T252" s="10">
        <f t="shared" si="137"/>
        <v>0.48333447178086669</v>
      </c>
      <c r="U252" s="13">
        <f t="shared" si="146"/>
        <v>67.415678596036173</v>
      </c>
    </row>
    <row r="253" spans="1:21" x14ac:dyDescent="0.2">
      <c r="A253">
        <v>1.1000000000000001</v>
      </c>
      <c r="B253" s="2" t="s">
        <v>6</v>
      </c>
      <c r="C253">
        <v>1000</v>
      </c>
      <c r="D253" s="5">
        <f t="shared" si="138"/>
        <v>0.11253473294118616</v>
      </c>
      <c r="E253" s="5">
        <f t="shared" si="139"/>
        <v>6.2218270267377918E-2</v>
      </c>
      <c r="F253" s="5">
        <f t="shared" si="140"/>
        <v>4.4315424267713288E-2</v>
      </c>
      <c r="G253" s="5">
        <f t="shared" si="141"/>
        <v>1.4184099513947501E-3</v>
      </c>
      <c r="H253" s="5">
        <f t="shared" si="142"/>
        <v>2.1433848052685445E-3</v>
      </c>
      <c r="I253" s="5">
        <f t="shared" si="143"/>
        <v>-2.6340654110412087E-2</v>
      </c>
      <c r="J253" s="5">
        <f t="shared" si="144"/>
        <v>0.22900688426704413</v>
      </c>
      <c r="K253" s="8">
        <v>72.900000000000006</v>
      </c>
      <c r="L253" s="8">
        <f t="shared" si="145"/>
        <v>70.052371114207489</v>
      </c>
      <c r="N253" s="10">
        <f t="shared" si="137"/>
        <v>0.13861731651623607</v>
      </c>
      <c r="O253" s="10">
        <f t="shared" si="137"/>
        <v>0.33401380871957281</v>
      </c>
      <c r="P253" s="10">
        <f t="shared" si="137"/>
        <v>0.16252830657945408</v>
      </c>
      <c r="Q253" s="10">
        <f t="shared" si="137"/>
        <v>0.19911538094761205</v>
      </c>
      <c r="R253" s="10">
        <f t="shared" si="137"/>
        <v>0.35863400547544999</v>
      </c>
      <c r="S253" s="10">
        <f t="shared" si="137"/>
        <v>0.2640402701769981</v>
      </c>
      <c r="T253" s="10">
        <f t="shared" si="137"/>
        <v>0.42529645238957242</v>
      </c>
      <c r="U253" s="13">
        <f t="shared" si="146"/>
        <v>70.160842561802212</v>
      </c>
    </row>
    <row r="254" spans="1:21" x14ac:dyDescent="0.2">
      <c r="A254">
        <v>1.5</v>
      </c>
      <c r="B254" s="2" t="s">
        <v>6</v>
      </c>
      <c r="C254">
        <v>1000</v>
      </c>
      <c r="D254" s="5">
        <f t="shared" si="138"/>
        <v>9.4588337216621771E-2</v>
      </c>
      <c r="E254" s="5">
        <f t="shared" si="139"/>
        <v>5.5184249964331022E-2</v>
      </c>
      <c r="F254" s="5">
        <f t="shared" si="140"/>
        <v>3.5310440103511476E-2</v>
      </c>
      <c r="G254" s="5">
        <f t="shared" si="141"/>
        <v>1.8338096050031227E-3</v>
      </c>
      <c r="H254" s="5">
        <f t="shared" si="142"/>
        <v>2.6014231291385803E-3</v>
      </c>
      <c r="I254" s="5">
        <f t="shared" si="143"/>
        <v>-2.9806032372436508E-2</v>
      </c>
      <c r="J254" s="5">
        <f t="shared" si="144"/>
        <v>0.21952851128266776</v>
      </c>
      <c r="K254" s="8">
        <v>75.2</v>
      </c>
      <c r="L254" s="8">
        <f t="shared" si="145"/>
        <v>72.50289240262245</v>
      </c>
      <c r="N254" s="10">
        <f t="shared" si="137"/>
        <v>0.116899141160408</v>
      </c>
      <c r="O254" s="10">
        <f t="shared" si="137"/>
        <v>0.30093482247122727</v>
      </c>
      <c r="P254" s="10">
        <f t="shared" si="137"/>
        <v>0.13737504987327193</v>
      </c>
      <c r="Q254" s="10">
        <f t="shared" si="137"/>
        <v>0.17137899900531042</v>
      </c>
      <c r="R254" s="10">
        <f t="shared" si="137"/>
        <v>0.32229781171968269</v>
      </c>
      <c r="S254" s="10">
        <f t="shared" si="137"/>
        <v>0.22617094710244842</v>
      </c>
      <c r="T254" s="10">
        <f t="shared" si="137"/>
        <v>0.37924073892883731</v>
      </c>
      <c r="U254" s="13">
        <f t="shared" si="146"/>
        <v>72.503658844693945</v>
      </c>
    </row>
    <row r="255" spans="1:21" x14ac:dyDescent="0.2">
      <c r="A255">
        <v>2.2000000000000002</v>
      </c>
      <c r="B255" s="2" t="s">
        <v>6</v>
      </c>
      <c r="C255">
        <v>1000</v>
      </c>
      <c r="D255" s="5">
        <f t="shared" si="138"/>
        <v>5.6983767013388642E-2</v>
      </c>
      <c r="E255" s="5">
        <f t="shared" si="139"/>
        <v>4.8307059410192976E-2</v>
      </c>
      <c r="F255" s="5">
        <f t="shared" si="140"/>
        <v>3.2644225394713733E-2</v>
      </c>
      <c r="G255" s="5">
        <f t="shared" si="141"/>
        <v>1.5220605959439637E-2</v>
      </c>
      <c r="H255" s="5">
        <f t="shared" si="142"/>
        <v>1.3016711290457783E-2</v>
      </c>
      <c r="I255" s="5">
        <f t="shared" si="143"/>
        <v>2.4949057745691894E-2</v>
      </c>
      <c r="J255" s="5">
        <f t="shared" si="144"/>
        <v>0.14079673094608047</v>
      </c>
      <c r="K255" s="8">
        <v>77.7</v>
      </c>
      <c r="L255" s="8">
        <f t="shared" si="145"/>
        <v>75.185059751318406</v>
      </c>
      <c r="N255" s="10">
        <f t="shared" si="137"/>
        <v>8.642652457025414E-2</v>
      </c>
      <c r="O255" s="10">
        <f t="shared" si="137"/>
        <v>0.24146528059039227</v>
      </c>
      <c r="P255" s="10">
        <f t="shared" si="137"/>
        <v>0.10501444323786252</v>
      </c>
      <c r="Q255" s="10">
        <f t="shared" si="137"/>
        <v>0.13968818487711321</v>
      </c>
      <c r="R255" s="10">
        <f t="shared" si="137"/>
        <v>0.26590862256127001</v>
      </c>
      <c r="S255" s="10">
        <f t="shared" si="137"/>
        <v>0.19266809274013577</v>
      </c>
      <c r="T255" s="10">
        <f t="shared" si="137"/>
        <v>0.33191815775996469</v>
      </c>
      <c r="U255" s="13">
        <f t="shared" si="146"/>
        <v>75.079688205603532</v>
      </c>
    </row>
    <row r="256" spans="1:21" x14ac:dyDescent="0.2">
      <c r="A256">
        <v>3</v>
      </c>
      <c r="B256" s="2" t="s">
        <v>6</v>
      </c>
      <c r="C256">
        <v>1000</v>
      </c>
      <c r="D256" s="5">
        <f t="shared" si="138"/>
        <v>5.8340420878730315E-2</v>
      </c>
      <c r="E256" s="5">
        <f t="shared" si="139"/>
        <v>3.9576195838977535E-2</v>
      </c>
      <c r="F256" s="5">
        <f t="shared" si="140"/>
        <v>2.3965913314642207E-2</v>
      </c>
      <c r="G256" s="5">
        <f t="shared" si="141"/>
        <v>6.6333204793118661E-3</v>
      </c>
      <c r="H256" s="5">
        <f t="shared" si="142"/>
        <v>6.9170651281554307E-3</v>
      </c>
      <c r="I256" s="5">
        <f t="shared" si="143"/>
        <v>-1.2560299918906392E-2</v>
      </c>
      <c r="J256" s="5">
        <f t="shared" si="144"/>
        <v>0.16621058572646136</v>
      </c>
      <c r="K256" s="8">
        <v>79.7</v>
      </c>
      <c r="L256" s="8">
        <f t="shared" si="145"/>
        <v>77.344849337668023</v>
      </c>
      <c r="N256" s="10">
        <f t="shared" si="137"/>
        <v>7.7111091466963211E-2</v>
      </c>
      <c r="O256" s="10">
        <f t="shared" si="137"/>
        <v>0.2254732719185325</v>
      </c>
      <c r="P256" s="10">
        <f t="shared" si="137"/>
        <v>9.1683454162662811E-2</v>
      </c>
      <c r="Q256" s="10">
        <f t="shared" si="137"/>
        <v>0.12065397522946547</v>
      </c>
      <c r="R256" s="10">
        <f t="shared" si="137"/>
        <v>0.24281620945612933</v>
      </c>
      <c r="S256" s="10">
        <f t="shared" si="137"/>
        <v>0.16054262290637891</v>
      </c>
      <c r="T256" s="10">
        <f t="shared" si="137"/>
        <v>0.28908320144737198</v>
      </c>
      <c r="U256" s="13">
        <f t="shared" si="146"/>
        <v>77.574511783041487</v>
      </c>
    </row>
    <row r="257" spans="1:21" x14ac:dyDescent="0.2">
      <c r="A257">
        <v>4</v>
      </c>
      <c r="B257" s="2" t="s">
        <v>6</v>
      </c>
      <c r="C257">
        <v>1000</v>
      </c>
      <c r="D257" s="5">
        <f t="shared" si="138"/>
        <v>5.14681789057298E-2</v>
      </c>
      <c r="E257" s="5">
        <f t="shared" si="139"/>
        <v>4.0631930812372929E-2</v>
      </c>
      <c r="F257" s="5">
        <f t="shared" si="140"/>
        <v>2.8319624073153138E-2</v>
      </c>
      <c r="G257" s="5">
        <f t="shared" si="141"/>
        <v>6.1481521822236429E-3</v>
      </c>
      <c r="H257" s="5">
        <f t="shared" si="142"/>
        <v>6.9279049990209618E-3</v>
      </c>
      <c r="I257" s="5">
        <f t="shared" si="143"/>
        <v>-1.9146874140333003E-2</v>
      </c>
      <c r="J257" s="5">
        <f t="shared" si="144"/>
        <v>0.14508623402271492</v>
      </c>
      <c r="K257" s="8">
        <v>81.400000000000006</v>
      </c>
      <c r="L257" s="8">
        <f t="shared" si="145"/>
        <v>79.190582741511818</v>
      </c>
      <c r="N257" s="10">
        <f t="shared" ref="N257:T266" si="147">N95*(100-$K257)/$K257*$K95/(100-$K95)</f>
        <v>6.7800436211481241E-2</v>
      </c>
      <c r="O257" s="10">
        <f t="shared" si="147"/>
        <v>0.19130553010377171</v>
      </c>
      <c r="P257" s="10">
        <f t="shared" si="147"/>
        <v>8.3445599692845249E-2</v>
      </c>
      <c r="Q257" s="10">
        <f t="shared" si="147"/>
        <v>0.10676368485093359</v>
      </c>
      <c r="R257" s="10">
        <f t="shared" si="147"/>
        <v>0.20960946255345345</v>
      </c>
      <c r="S257" s="10">
        <f t="shared" si="147"/>
        <v>0.1503868695220793</v>
      </c>
      <c r="T257" s="10">
        <f t="shared" si="147"/>
        <v>0.25943515085488206</v>
      </c>
      <c r="U257" s="13">
        <f t="shared" si="146"/>
        <v>79.400674129288674</v>
      </c>
    </row>
    <row r="258" spans="1:21" x14ac:dyDescent="0.2">
      <c r="A258">
        <v>5.5</v>
      </c>
      <c r="B258" s="2" t="s">
        <v>6</v>
      </c>
      <c r="C258">
        <v>1000</v>
      </c>
      <c r="D258" s="5">
        <f t="shared" si="138"/>
        <v>4.2349173918970293E-2</v>
      </c>
      <c r="E258" s="5">
        <f t="shared" si="139"/>
        <v>3.5583594874919022E-2</v>
      </c>
      <c r="F258" s="5">
        <f t="shared" si="140"/>
        <v>2.6513918549180726E-2</v>
      </c>
      <c r="G258" s="5">
        <f t="shared" si="141"/>
        <v>1.0545198001400413E-2</v>
      </c>
      <c r="H258" s="5">
        <f t="shared" si="142"/>
        <v>1.1113529730443106E-2</v>
      </c>
      <c r="I258" s="5">
        <f t="shared" si="143"/>
        <v>-1.3683198127759311E-2</v>
      </c>
      <c r="J258" s="5">
        <f t="shared" si="144"/>
        <v>0.12317518500370037</v>
      </c>
      <c r="K258" s="8">
        <v>83.1</v>
      </c>
      <c r="L258" s="8">
        <f t="shared" si="145"/>
        <v>81.045496659677184</v>
      </c>
      <c r="N258" s="10">
        <f t="shared" si="147"/>
        <v>5.7388023022096737E-2</v>
      </c>
      <c r="O258" s="10">
        <f t="shared" si="147"/>
        <v>0.16572507453146779</v>
      </c>
      <c r="P258" s="10">
        <f t="shared" si="147"/>
        <v>7.1550286864098381E-2</v>
      </c>
      <c r="Q258" s="10">
        <f t="shared" si="147"/>
        <v>9.2734393539098195E-2</v>
      </c>
      <c r="R258" s="10">
        <f t="shared" si="147"/>
        <v>0.18431241930297709</v>
      </c>
      <c r="S258" s="10">
        <f t="shared" si="147"/>
        <v>0.13381356646307635</v>
      </c>
      <c r="T258" s="10">
        <f t="shared" si="147"/>
        <v>0.2355974019508546</v>
      </c>
      <c r="U258" s="13">
        <f t="shared" si="146"/>
        <v>80.932510737002545</v>
      </c>
    </row>
    <row r="259" spans="1:21" x14ac:dyDescent="0.2">
      <c r="A259">
        <v>7.5</v>
      </c>
      <c r="B259" s="2" t="s">
        <v>6</v>
      </c>
      <c r="C259">
        <v>1000</v>
      </c>
      <c r="D259" s="5">
        <f t="shared" si="138"/>
        <v>3.3667267284803043E-2</v>
      </c>
      <c r="E259" s="5">
        <f t="shared" si="139"/>
        <v>3.1374701652136072E-2</v>
      </c>
      <c r="F259" s="5">
        <f t="shared" si="140"/>
        <v>2.1614584070409448E-2</v>
      </c>
      <c r="G259" s="5">
        <f t="shared" si="141"/>
        <v>9.5750674770408439E-3</v>
      </c>
      <c r="H259" s="5">
        <f t="shared" si="142"/>
        <v>1.0203197132529873E-2</v>
      </c>
      <c r="I259" s="5">
        <f t="shared" si="143"/>
        <v>-2.2821220254995889E-2</v>
      </c>
      <c r="J259" s="5">
        <f t="shared" si="144"/>
        <v>0.13005764611560747</v>
      </c>
      <c r="K259" s="8">
        <v>84.7</v>
      </c>
      <c r="L259" s="8">
        <f t="shared" si="145"/>
        <v>82.799745833129677</v>
      </c>
      <c r="N259" s="10">
        <f t="shared" si="147"/>
        <v>4.547461868884186E-2</v>
      </c>
      <c r="O259" s="10">
        <f t="shared" si="147"/>
        <v>0.15312974675289268</v>
      </c>
      <c r="P259" s="10">
        <f t="shared" si="147"/>
        <v>5.7640207760803239E-2</v>
      </c>
      <c r="Q259" s="10">
        <f t="shared" si="147"/>
        <v>7.7696648785290617E-2</v>
      </c>
      <c r="R259" s="10">
        <f t="shared" si="147"/>
        <v>0.16933302301073805</v>
      </c>
      <c r="S259" s="10">
        <f t="shared" si="147"/>
        <v>0.11270492056114517</v>
      </c>
      <c r="T259" s="10">
        <f t="shared" si="147"/>
        <v>0.213671243477531</v>
      </c>
      <c r="U259" s="13">
        <f t="shared" si="146"/>
        <v>82.394635728098905</v>
      </c>
    </row>
    <row r="260" spans="1:21" x14ac:dyDescent="0.2">
      <c r="A260">
        <v>11</v>
      </c>
      <c r="B260" s="2" t="s">
        <v>6</v>
      </c>
      <c r="C260">
        <v>1000</v>
      </c>
      <c r="D260" s="5">
        <f t="shared" si="138"/>
        <v>2.7679388460172247E-2</v>
      </c>
      <c r="E260" s="5">
        <f t="shared" si="139"/>
        <v>2.8151902751986535E-2</v>
      </c>
      <c r="F260" s="5">
        <f t="shared" si="140"/>
        <v>2.0598697328319288E-2</v>
      </c>
      <c r="G260" s="5">
        <f t="shared" si="141"/>
        <v>7.9861904840511366E-3</v>
      </c>
      <c r="H260" s="5">
        <f t="shared" si="142"/>
        <v>8.2666079997496811E-3</v>
      </c>
      <c r="I260" s="5">
        <f t="shared" si="143"/>
        <v>-1.2516560953845846E-2</v>
      </c>
      <c r="J260" s="5">
        <f t="shared" si="144"/>
        <v>0.10092208048029735</v>
      </c>
      <c r="K260" s="8">
        <v>86.4</v>
      </c>
      <c r="L260" s="8">
        <f t="shared" si="145"/>
        <v>84.672677381419049</v>
      </c>
      <c r="N260" s="10">
        <f t="shared" si="147"/>
        <v>3.9340348186558294E-2</v>
      </c>
      <c r="O260" s="10">
        <f t="shared" si="147"/>
        <v>0.1269235128786376</v>
      </c>
      <c r="P260" s="10">
        <f t="shared" si="147"/>
        <v>5.0462238162425142E-2</v>
      </c>
      <c r="Q260" s="10">
        <f t="shared" si="147"/>
        <v>6.7392190621887518E-2</v>
      </c>
      <c r="R260" s="10">
        <f t="shared" si="147"/>
        <v>0.14137028093665993</v>
      </c>
      <c r="S260" s="10">
        <f t="shared" si="147"/>
        <v>9.9465427804579648E-2</v>
      </c>
      <c r="T260" s="10">
        <f t="shared" si="147"/>
        <v>0.18108830655073041</v>
      </c>
      <c r="U260" s="13">
        <f t="shared" si="146"/>
        <v>84.667674250405227</v>
      </c>
    </row>
    <row r="261" spans="1:21" x14ac:dyDescent="0.2">
      <c r="A261">
        <v>15</v>
      </c>
      <c r="B261" s="2" t="s">
        <v>6</v>
      </c>
      <c r="C261">
        <v>1000</v>
      </c>
      <c r="D261" s="5">
        <f t="shared" si="138"/>
        <v>2.2353442417631708E-2</v>
      </c>
      <c r="E261" s="5">
        <f t="shared" si="139"/>
        <v>2.5002978567196021E-2</v>
      </c>
      <c r="F261" s="5">
        <f t="shared" si="140"/>
        <v>1.8786970692419164E-2</v>
      </c>
      <c r="G261" s="5">
        <f t="shared" si="141"/>
        <v>8.3439421345874454E-3</v>
      </c>
      <c r="H261" s="5">
        <f t="shared" si="142"/>
        <v>8.6352222282362334E-3</v>
      </c>
      <c r="I261" s="5">
        <f t="shared" si="143"/>
        <v>-1.0497800242805777E-2</v>
      </c>
      <c r="J261" s="5">
        <f t="shared" si="144"/>
        <v>8.756127483732444E-2</v>
      </c>
      <c r="K261" s="8">
        <v>87.7</v>
      </c>
      <c r="L261" s="8">
        <f t="shared" si="145"/>
        <v>86.111247483921645</v>
      </c>
      <c r="N261" s="10">
        <f t="shared" si="147"/>
        <v>3.2790607777020232E-2</v>
      </c>
      <c r="O261" s="10">
        <f t="shared" si="147"/>
        <v>0.10946753424513721</v>
      </c>
      <c r="P261" s="10">
        <f t="shared" si="147"/>
        <v>4.2795477529987913E-2</v>
      </c>
      <c r="Q261" s="10">
        <f t="shared" si="147"/>
        <v>5.7775787118350942E-2</v>
      </c>
      <c r="R261" s="10">
        <f t="shared" si="147"/>
        <v>0.12294592559320595</v>
      </c>
      <c r="S261" s="10">
        <f t="shared" si="147"/>
        <v>8.7029601355881059E-2</v>
      </c>
      <c r="T261" s="10">
        <f t="shared" si="147"/>
        <v>0.16018603063458917</v>
      </c>
      <c r="U261" s="13">
        <f t="shared" si="146"/>
        <v>86.19307366190472</v>
      </c>
    </row>
    <row r="262" spans="1:21" x14ac:dyDescent="0.2">
      <c r="A262">
        <v>18.5</v>
      </c>
      <c r="B262" s="2" t="s">
        <v>6</v>
      </c>
      <c r="C262">
        <v>1000</v>
      </c>
      <c r="D262" s="5">
        <f t="shared" si="138"/>
        <v>1.9888365119500151E-2</v>
      </c>
      <c r="E262" s="5">
        <f t="shared" si="139"/>
        <v>2.2731159767488296E-2</v>
      </c>
      <c r="F262" s="5">
        <f t="shared" si="140"/>
        <v>1.6560465772848143E-2</v>
      </c>
      <c r="G262" s="5">
        <f t="shared" si="141"/>
        <v>7.4125845842696325E-3</v>
      </c>
      <c r="H262" s="5">
        <f t="shared" si="142"/>
        <v>7.6390457837748338E-3</v>
      </c>
      <c r="I262" s="5">
        <f t="shared" si="143"/>
        <v>-7.0794158769688087E-3</v>
      </c>
      <c r="J262" s="5">
        <f t="shared" si="144"/>
        <v>8.4161178500429645E-2</v>
      </c>
      <c r="K262" s="8">
        <v>88.6</v>
      </c>
      <c r="L262" s="8">
        <f t="shared" si="145"/>
        <v>87.110411955559911</v>
      </c>
      <c r="N262" s="10">
        <f t="shared" si="147"/>
        <v>3.0242065515931955E-2</v>
      </c>
      <c r="O262" s="10">
        <f t="shared" si="147"/>
        <v>0.10601853330318928</v>
      </c>
      <c r="P262" s="10">
        <f t="shared" si="147"/>
        <v>3.9235284492120888E-2</v>
      </c>
      <c r="Q262" s="10">
        <f t="shared" si="147"/>
        <v>5.4298661567598924E-2</v>
      </c>
      <c r="R262" s="10">
        <f t="shared" si="147"/>
        <v>0.11809187780799549</v>
      </c>
      <c r="S262" s="10">
        <f t="shared" si="147"/>
        <v>8.044348493847063E-2</v>
      </c>
      <c r="T262" s="10">
        <f t="shared" si="147"/>
        <v>0.15131338365134145</v>
      </c>
      <c r="U262" s="13">
        <f t="shared" si="146"/>
        <v>86.857324356687542</v>
      </c>
    </row>
    <row r="263" spans="1:21" x14ac:dyDescent="0.2">
      <c r="A263">
        <v>22</v>
      </c>
      <c r="B263" s="2" t="s">
        <v>6</v>
      </c>
      <c r="C263">
        <v>1000</v>
      </c>
      <c r="D263" s="5">
        <f t="shared" si="138"/>
        <v>1.9171829413152611E-2</v>
      </c>
      <c r="E263" s="5">
        <f t="shared" si="139"/>
        <v>2.1931233910535808E-2</v>
      </c>
      <c r="F263" s="5">
        <f t="shared" si="140"/>
        <v>1.6653841928963103E-2</v>
      </c>
      <c r="G263" s="5">
        <f t="shared" si="141"/>
        <v>3.3903080882021486E-3</v>
      </c>
      <c r="H263" s="5">
        <f t="shared" si="142"/>
        <v>3.7314483408880106E-3</v>
      </c>
      <c r="I263" s="5">
        <f t="shared" si="143"/>
        <v>-7.4072044429261408E-3</v>
      </c>
      <c r="J263" s="5">
        <f t="shared" si="144"/>
        <v>7.9766027345463356E-2</v>
      </c>
      <c r="K263" s="8">
        <v>89.2</v>
      </c>
      <c r="L263" s="8">
        <f t="shared" si="145"/>
        <v>87.777996457390287</v>
      </c>
      <c r="N263" s="10">
        <f t="shared" si="147"/>
        <v>2.8896628143666406E-2</v>
      </c>
      <c r="O263" s="10">
        <f t="shared" si="147"/>
        <v>9.9135118457239976E-2</v>
      </c>
      <c r="P263" s="10">
        <f t="shared" si="147"/>
        <v>3.7598733457103864E-2</v>
      </c>
      <c r="Q263" s="10">
        <f t="shared" si="147"/>
        <v>5.119581549789478E-2</v>
      </c>
      <c r="R263" s="10">
        <f t="shared" si="147"/>
        <v>0.10928774588252152</v>
      </c>
      <c r="S263" s="10">
        <f t="shared" si="147"/>
        <v>7.5775248974826723E-2</v>
      </c>
      <c r="T263" s="10">
        <f t="shared" si="147"/>
        <v>0.13723748458427873</v>
      </c>
      <c r="U263" s="13">
        <f t="shared" si="146"/>
        <v>87.932381191739694</v>
      </c>
    </row>
    <row r="264" spans="1:21" x14ac:dyDescent="0.2">
      <c r="A264">
        <v>30</v>
      </c>
      <c r="B264" s="2" t="s">
        <v>6</v>
      </c>
      <c r="C264">
        <v>1000</v>
      </c>
      <c r="D264" s="5">
        <f t="shared" si="138"/>
        <v>1.3487668852281545E-2</v>
      </c>
      <c r="E264" s="5">
        <f t="shared" si="139"/>
        <v>1.8202269205797206E-2</v>
      </c>
      <c r="F264" s="5">
        <f t="shared" si="140"/>
        <v>1.121522712736997E-2</v>
      </c>
      <c r="G264" s="5">
        <f t="shared" si="141"/>
        <v>8.5442186395649489E-3</v>
      </c>
      <c r="H264" s="5">
        <f t="shared" si="142"/>
        <v>1.2090609629563404E-2</v>
      </c>
      <c r="I264" s="5">
        <f t="shared" si="143"/>
        <v>4.3936998972024521E-4</v>
      </c>
      <c r="J264" s="5">
        <f t="shared" si="144"/>
        <v>6.2550949131364372E-2</v>
      </c>
      <c r="K264" s="8">
        <v>90.2</v>
      </c>
      <c r="L264" s="8">
        <f t="shared" si="145"/>
        <v>88.893268946486643</v>
      </c>
      <c r="N264" s="10">
        <f t="shared" si="147"/>
        <v>2.2939197027440506E-2</v>
      </c>
      <c r="O264" s="10">
        <f t="shared" si="147"/>
        <v>8.4621224732015082E-2</v>
      </c>
      <c r="P264" s="10">
        <f t="shared" si="147"/>
        <v>2.9867809663111325E-2</v>
      </c>
      <c r="Q264" s="10">
        <f t="shared" si="147"/>
        <v>4.3073722946517207E-2</v>
      </c>
      <c r="R264" s="10">
        <f t="shared" si="147"/>
        <v>9.5677691085280611E-2</v>
      </c>
      <c r="S264" s="10">
        <f t="shared" si="147"/>
        <v>6.3921294530432035E-2</v>
      </c>
      <c r="T264" s="10">
        <f t="shared" si="147"/>
        <v>0.12653031257566166</v>
      </c>
      <c r="U264" s="13">
        <f t="shared" si="146"/>
        <v>88.768139555307044</v>
      </c>
    </row>
    <row r="265" spans="1:21" x14ac:dyDescent="0.2">
      <c r="A265">
        <v>37</v>
      </c>
      <c r="B265" s="2" t="s">
        <v>6</v>
      </c>
      <c r="C265">
        <v>1000</v>
      </c>
      <c r="D265" s="5">
        <f t="shared" si="138"/>
        <v>2.8381766137714273E-2</v>
      </c>
      <c r="E265" s="5">
        <f t="shared" si="139"/>
        <v>3.9265203468474286E-3</v>
      </c>
      <c r="F265" s="5">
        <f t="shared" si="140"/>
        <v>1.8703355209954864E-2</v>
      </c>
      <c r="G265" s="5">
        <f t="shared" si="141"/>
        <v>1.1617347651489252E-2</v>
      </c>
      <c r="H265" s="5">
        <f t="shared" si="142"/>
        <v>-3.296469579121164E-3</v>
      </c>
      <c r="I265" s="5">
        <f t="shared" si="143"/>
        <v>-1.0397809452016626E-2</v>
      </c>
      <c r="J265" s="5">
        <f t="shared" si="144"/>
        <v>6.8489616992894534E-2</v>
      </c>
      <c r="K265" s="8">
        <v>90.8</v>
      </c>
      <c r="L265" s="8">
        <f t="shared" si="145"/>
        <v>89.564016571315832</v>
      </c>
      <c r="N265" s="10">
        <f t="shared" si="147"/>
        <v>3.2382148846861136E-2</v>
      </c>
      <c r="O265" s="10">
        <f t="shared" si="147"/>
        <v>9.1322471030103464E-2</v>
      </c>
      <c r="P265" s="10">
        <f t="shared" si="147"/>
        <v>3.7013548589613719E-2</v>
      </c>
      <c r="Q265" s="10">
        <f t="shared" si="147"/>
        <v>4.81905037435831E-2</v>
      </c>
      <c r="R265" s="10">
        <f t="shared" si="147"/>
        <v>9.8097229085468945E-2</v>
      </c>
      <c r="S265" s="10">
        <f t="shared" si="147"/>
        <v>6.5015360734823877E-2</v>
      </c>
      <c r="T265" s="10">
        <f t="shared" si="147"/>
        <v>0.11742432730776248</v>
      </c>
      <c r="U265" s="13">
        <f t="shared" si="146"/>
        <v>89.491518625634754</v>
      </c>
    </row>
    <row r="266" spans="1:21" x14ac:dyDescent="0.2">
      <c r="A266">
        <v>45</v>
      </c>
      <c r="B266" s="2" t="s">
        <v>6</v>
      </c>
      <c r="C266">
        <v>1000</v>
      </c>
      <c r="D266" s="5">
        <f t="shared" si="138"/>
        <v>1.3292761644172681E-2</v>
      </c>
      <c r="E266" s="5">
        <f t="shared" si="139"/>
        <v>1.6664529445536119E-2</v>
      </c>
      <c r="F266" s="5">
        <f t="shared" si="140"/>
        <v>1.511799965595198E-2</v>
      </c>
      <c r="G266" s="5">
        <f t="shared" si="141"/>
        <v>5.9261272863436742E-3</v>
      </c>
      <c r="H266" s="5">
        <f t="shared" si="142"/>
        <v>6.0528472981746517E-3</v>
      </c>
      <c r="I266" s="5">
        <f t="shared" si="143"/>
        <v>-3.7372667099222767E-3</v>
      </c>
      <c r="J266" s="5">
        <f t="shared" si="144"/>
        <v>5.768604046895183E-2</v>
      </c>
      <c r="K266" s="8">
        <v>91.4</v>
      </c>
      <c r="L266" s="8">
        <f t="shared" si="145"/>
        <v>90.235956165465495</v>
      </c>
      <c r="N266" s="10">
        <f t="shared" si="147"/>
        <v>2.1191069509490255E-2</v>
      </c>
      <c r="O266" s="10">
        <f t="shared" si="147"/>
        <v>7.4212377520805103E-2</v>
      </c>
      <c r="P266" s="10">
        <f t="shared" si="147"/>
        <v>2.8355354349489895E-2</v>
      </c>
      <c r="Q266" s="10">
        <f t="shared" si="147"/>
        <v>3.9076471910134448E-2</v>
      </c>
      <c r="R266" s="10">
        <f t="shared" si="147"/>
        <v>8.3829575507673795E-2</v>
      </c>
      <c r="S266" s="10">
        <f t="shared" si="147"/>
        <v>6.0622911154067219E-2</v>
      </c>
      <c r="T266" s="10">
        <f t="shared" si="147"/>
        <v>0.11100303908920865</v>
      </c>
      <c r="U266" s="13">
        <f t="shared" si="146"/>
        <v>90.008754685296978</v>
      </c>
    </row>
    <row r="267" spans="1:21" x14ac:dyDescent="0.2">
      <c r="A267">
        <v>55</v>
      </c>
      <c r="B267" s="2" t="s">
        <v>6</v>
      </c>
      <c r="C267">
        <v>1000</v>
      </c>
      <c r="D267" s="5">
        <f t="shared" si="138"/>
        <v>1.0083414435794157E-2</v>
      </c>
      <c r="E267" s="5">
        <f t="shared" si="139"/>
        <v>1.6906668435221095E-2</v>
      </c>
      <c r="F267" s="5">
        <f t="shared" si="140"/>
        <v>1.5919329905887902E-2</v>
      </c>
      <c r="G267" s="5">
        <f t="shared" si="141"/>
        <v>6.2111291302272553E-3</v>
      </c>
      <c r="H267" s="5">
        <f t="shared" si="142"/>
        <v>6.5011423673533297E-3</v>
      </c>
      <c r="I267" s="5">
        <f t="shared" si="143"/>
        <v>1.3344557630697584E-3</v>
      </c>
      <c r="J267" s="5">
        <f t="shared" si="144"/>
        <v>4.2648900727488635E-2</v>
      </c>
      <c r="K267" s="8">
        <v>91.9</v>
      </c>
      <c r="L267" s="8">
        <f t="shared" si="145"/>
        <v>90.796818653361655</v>
      </c>
      <c r="N267" s="10">
        <f t="shared" ref="N267:T276" si="148">N105*(100-$K267)/$K267*$K105/(100-$K105)</f>
        <v>1.8426653879985183E-2</v>
      </c>
      <c r="O267" s="10">
        <f t="shared" si="148"/>
        <v>6.1247499834792218E-2</v>
      </c>
      <c r="P267" s="10">
        <f t="shared" si="148"/>
        <v>2.5811429500921659E-2</v>
      </c>
      <c r="Q267" s="10">
        <f t="shared" si="148"/>
        <v>3.5028746732521709E-2</v>
      </c>
      <c r="R267" s="10">
        <f t="shared" si="148"/>
        <v>7.1230787777387033E-2</v>
      </c>
      <c r="S267" s="10">
        <f t="shared" si="148"/>
        <v>5.7416933714705326E-2</v>
      </c>
      <c r="T267" s="10">
        <f t="shared" si="148"/>
        <v>9.9605040765042119E-2</v>
      </c>
      <c r="U267" s="13">
        <f t="shared" si="146"/>
        <v>90.941743892357692</v>
      </c>
    </row>
    <row r="268" spans="1:21" x14ac:dyDescent="0.2">
      <c r="A268">
        <v>75</v>
      </c>
      <c r="B268" s="2" t="s">
        <v>6</v>
      </c>
      <c r="C268">
        <v>1000</v>
      </c>
      <c r="D268" s="5">
        <f t="shared" si="138"/>
        <v>1.0200404643110339E-2</v>
      </c>
      <c r="E268" s="5">
        <f t="shared" si="139"/>
        <v>1.5958143581939838E-2</v>
      </c>
      <c r="F268" s="5">
        <f t="shared" si="140"/>
        <v>1.57236241887794E-2</v>
      </c>
      <c r="G268" s="5">
        <f t="shared" si="141"/>
        <v>8.5981064087118642E-3</v>
      </c>
      <c r="H268" s="5">
        <f t="shared" si="142"/>
        <v>9.6995697660074709E-3</v>
      </c>
      <c r="I268" s="5">
        <f t="shared" si="143"/>
        <v>-7.8237958684852782E-3</v>
      </c>
      <c r="J268" s="5">
        <f t="shared" si="144"/>
        <v>3.8685502368229589E-2</v>
      </c>
      <c r="K268" s="8">
        <v>92.6</v>
      </c>
      <c r="L268" s="8">
        <f t="shared" si="145"/>
        <v>91.583423993670252</v>
      </c>
      <c r="N268" s="10">
        <f t="shared" si="148"/>
        <v>1.5806796338321636E-2</v>
      </c>
      <c r="O268" s="10">
        <f t="shared" si="148"/>
        <v>4.8790123262691727E-2</v>
      </c>
      <c r="P268" s="10">
        <f t="shared" si="148"/>
        <v>2.2992524015034266E-2</v>
      </c>
      <c r="Q268" s="10">
        <f t="shared" si="148"/>
        <v>2.955084655055432E-2</v>
      </c>
      <c r="R268" s="10">
        <f t="shared" si="148"/>
        <v>5.9696034626877184E-2</v>
      </c>
      <c r="S268" s="10">
        <f t="shared" si="148"/>
        <v>5.2216069115324192E-2</v>
      </c>
      <c r="T268" s="10">
        <f t="shared" si="148"/>
        <v>9.1041555088293175E-2</v>
      </c>
      <c r="U268" s="13">
        <f t="shared" si="146"/>
        <v>91.655537347436265</v>
      </c>
    </row>
    <row r="269" spans="1:21" x14ac:dyDescent="0.2">
      <c r="A269">
        <v>90</v>
      </c>
      <c r="B269" s="2" t="s">
        <v>6</v>
      </c>
      <c r="C269">
        <v>1000</v>
      </c>
      <c r="D269" s="5">
        <f t="shared" si="138"/>
        <v>9.2130293440928004E-3</v>
      </c>
      <c r="E269" s="5">
        <f t="shared" si="139"/>
        <v>1.604117370865113E-2</v>
      </c>
      <c r="F269" s="5">
        <f t="shared" si="140"/>
        <v>1.419995624106804E-2</v>
      </c>
      <c r="G269" s="5">
        <f t="shared" si="141"/>
        <v>7.8721052179776818E-3</v>
      </c>
      <c r="H269" s="5">
        <f t="shared" si="142"/>
        <v>7.8859091022520922E-3</v>
      </c>
      <c r="I269" s="5">
        <f t="shared" si="143"/>
        <v>-2.6990033089789589E-3</v>
      </c>
      <c r="J269" s="5">
        <f t="shared" si="144"/>
        <v>3.4169536227171289E-2</v>
      </c>
      <c r="K269" s="8">
        <v>92.9</v>
      </c>
      <c r="L269" s="8">
        <f t="shared" si="145"/>
        <v>91.921040914263116</v>
      </c>
      <c r="N269" s="10">
        <f t="shared" si="148"/>
        <v>1.5725471199737374E-2</v>
      </c>
      <c r="O269" s="10">
        <f t="shared" si="148"/>
        <v>4.8042248577899849E-2</v>
      </c>
      <c r="P269" s="10">
        <f t="shared" si="148"/>
        <v>2.2613671063423334E-2</v>
      </c>
      <c r="Q269" s="10">
        <f t="shared" si="148"/>
        <v>2.9453370132126688E-2</v>
      </c>
      <c r="R269" s="10">
        <f t="shared" si="148"/>
        <v>5.8161668061429583E-2</v>
      </c>
      <c r="S269" s="10">
        <f t="shared" si="148"/>
        <v>5.0586545276172762E-2</v>
      </c>
      <c r="T269" s="10">
        <f t="shared" si="148"/>
        <v>8.6682706532234088E-2</v>
      </c>
      <c r="U269" s="13">
        <f t="shared" si="146"/>
        <v>92.023181558777949</v>
      </c>
    </row>
    <row r="270" spans="1:21" x14ac:dyDescent="0.2">
      <c r="A270">
        <v>110</v>
      </c>
      <c r="B270" s="2" t="s">
        <v>6</v>
      </c>
      <c r="C270">
        <v>1000</v>
      </c>
      <c r="D270" s="5">
        <f t="shared" si="138"/>
        <v>1.2323177659836496E-2</v>
      </c>
      <c r="E270" s="5">
        <f t="shared" si="139"/>
        <v>1.9462517325911727E-2</v>
      </c>
      <c r="F270" s="5">
        <f t="shared" si="140"/>
        <v>1.5792490465488307E-2</v>
      </c>
      <c r="G270" s="5">
        <f t="shared" si="141"/>
        <v>7.645431689620702E-3</v>
      </c>
      <c r="H270" s="5">
        <f t="shared" si="142"/>
        <v>7.7022688453811383E-3</v>
      </c>
      <c r="I270" s="5">
        <f t="shared" si="143"/>
        <v>-2.9839980688219081E-3</v>
      </c>
      <c r="J270" s="5">
        <f t="shared" si="144"/>
        <v>2.9408745135557877E-2</v>
      </c>
      <c r="K270" s="8">
        <v>93.3</v>
      </c>
      <c r="L270" s="8">
        <f>100/(1+(1+0.25)*(100/K270-1))</f>
        <v>91.762970248340295</v>
      </c>
      <c r="N270" s="10">
        <f t="shared" si="148"/>
        <v>1.9417431557001926E-2</v>
      </c>
      <c r="O270" s="10">
        <f t="shared" si="148"/>
        <v>4.6993334437384876E-2</v>
      </c>
      <c r="P270" s="10">
        <f t="shared" si="148"/>
        <v>2.745387368394105E-2</v>
      </c>
      <c r="Q270" s="10">
        <f t="shared" si="148"/>
        <v>3.3299816952681846E-2</v>
      </c>
      <c r="R270" s="10">
        <f t="shared" si="148"/>
        <v>5.8175589062056006E-2</v>
      </c>
      <c r="S270" s="10">
        <f t="shared" si="148"/>
        <v>5.7275297834465479E-2</v>
      </c>
      <c r="T270" s="10">
        <f t="shared" si="148"/>
        <v>8.935063305297429E-2</v>
      </c>
      <c r="U270" s="13">
        <f t="shared" si="146"/>
        <v>91.797807763459645</v>
      </c>
    </row>
    <row r="271" spans="1:21" x14ac:dyDescent="0.2">
      <c r="A271">
        <v>132</v>
      </c>
      <c r="B271" s="2" t="s">
        <v>6</v>
      </c>
      <c r="C271">
        <v>1000</v>
      </c>
      <c r="D271" s="5">
        <f t="shared" si="138"/>
        <v>1.1365880866765127E-2</v>
      </c>
      <c r="E271" s="5">
        <f t="shared" si="139"/>
        <v>1.5556141633332965E-2</v>
      </c>
      <c r="F271" s="5">
        <f t="shared" si="140"/>
        <v>1.0822280220025474E-2</v>
      </c>
      <c r="G271" s="5">
        <f t="shared" si="141"/>
        <v>8.696667267753061E-3</v>
      </c>
      <c r="H271" s="5">
        <f t="shared" si="142"/>
        <v>8.9810265131187311E-3</v>
      </c>
      <c r="I271" s="5">
        <f t="shared" si="143"/>
        <v>-5.4883449246902472E-3</v>
      </c>
      <c r="J271" s="5">
        <f t="shared" si="144"/>
        <v>3.6596123652816469E-2</v>
      </c>
      <c r="K271" s="8">
        <v>93.5</v>
      </c>
      <c r="L271" s="8">
        <f t="shared" ref="L271:L284" si="149">100/(1+(1+0.25)*(100/K271-1))</f>
        <v>92.004920049200493</v>
      </c>
      <c r="N271" s="10">
        <f t="shared" si="148"/>
        <v>1.701744784685395E-2</v>
      </c>
      <c r="O271" s="10">
        <f t="shared" si="148"/>
        <v>4.9774568490984411E-2</v>
      </c>
      <c r="P271" s="10">
        <f t="shared" si="148"/>
        <v>2.3176792626951208E-2</v>
      </c>
      <c r="Q271" s="10">
        <f t="shared" si="148"/>
        <v>2.9902777754836032E-2</v>
      </c>
      <c r="R271" s="10">
        <f t="shared" si="148"/>
        <v>5.9550890728720433E-2</v>
      </c>
      <c r="S271" s="10">
        <f t="shared" si="148"/>
        <v>4.8568584616200478E-2</v>
      </c>
      <c r="T271" s="10">
        <f t="shared" si="148"/>
        <v>8.6529775229121531E-2</v>
      </c>
      <c r="U271" s="13">
        <f t="shared" si="146"/>
        <v>92.036134011065229</v>
      </c>
    </row>
    <row r="272" spans="1:21" x14ac:dyDescent="0.2">
      <c r="A272">
        <v>160</v>
      </c>
      <c r="B272" s="2" t="s">
        <v>6</v>
      </c>
      <c r="C272">
        <v>1000</v>
      </c>
      <c r="D272" s="5">
        <f t="shared" si="138"/>
        <v>1.0682456805198672E-2</v>
      </c>
      <c r="E272" s="5">
        <f t="shared" si="139"/>
        <v>1.6157631452513421E-2</v>
      </c>
      <c r="F272" s="5">
        <f t="shared" si="140"/>
        <v>1.0265990090658456E-2</v>
      </c>
      <c r="G272" s="5">
        <f t="shared" si="141"/>
        <v>9.1156635101431183E-3</v>
      </c>
      <c r="H272" s="5">
        <f t="shared" si="142"/>
        <v>9.3412709878278044E-3</v>
      </c>
      <c r="I272" s="5">
        <f t="shared" si="143"/>
        <v>-4.130734045319967E-3</v>
      </c>
      <c r="J272" s="5">
        <f t="shared" si="144"/>
        <v>3.0824717057214672E-2</v>
      </c>
      <c r="K272" s="8">
        <v>93.8</v>
      </c>
      <c r="L272" s="8">
        <f t="shared" si="149"/>
        <v>92.368291482028567</v>
      </c>
      <c r="N272" s="10">
        <f t="shared" si="148"/>
        <v>1.6436271935881312E-2</v>
      </c>
      <c r="O272" s="10">
        <f t="shared" si="148"/>
        <v>4.4920217375162975E-2</v>
      </c>
      <c r="P272" s="10">
        <f t="shared" si="148"/>
        <v>2.2652453202742718E-2</v>
      </c>
      <c r="Q272" s="10">
        <f t="shared" si="148"/>
        <v>2.8691869671270836E-2</v>
      </c>
      <c r="R272" s="10">
        <f t="shared" si="148"/>
        <v>5.4914902568043288E-2</v>
      </c>
      <c r="S272" s="10">
        <f t="shared" si="148"/>
        <v>4.7361124214506986E-2</v>
      </c>
      <c r="T272" s="10">
        <f t="shared" si="148"/>
        <v>8.2256995858236259E-2</v>
      </c>
      <c r="U272" s="13">
        <f t="shared" si="146"/>
        <v>92.399495113172648</v>
      </c>
    </row>
    <row r="273" spans="1:21" x14ac:dyDescent="0.2">
      <c r="A273">
        <v>200</v>
      </c>
      <c r="B273" s="2" t="s">
        <v>6</v>
      </c>
      <c r="C273">
        <v>1000</v>
      </c>
      <c r="D273" s="5">
        <f t="shared" si="138"/>
        <v>1.0223885147779721E-2</v>
      </c>
      <c r="E273" s="5">
        <f t="shared" si="139"/>
        <v>1.5313143211942576E-2</v>
      </c>
      <c r="F273" s="5">
        <f t="shared" si="140"/>
        <v>1.1504876057863711E-2</v>
      </c>
      <c r="G273" s="5">
        <f t="shared" si="141"/>
        <v>7.968110062321454E-3</v>
      </c>
      <c r="H273" s="5">
        <f t="shared" si="142"/>
        <v>8.2328489578119279E-3</v>
      </c>
      <c r="I273" s="5">
        <f t="shared" si="143"/>
        <v>-4.1000253248387186E-3</v>
      </c>
      <c r="J273" s="5">
        <f t="shared" si="144"/>
        <v>3.0534193129716843E-2</v>
      </c>
      <c r="K273" s="8">
        <v>94</v>
      </c>
      <c r="L273" s="8">
        <f t="shared" si="149"/>
        <v>92.610837438423644</v>
      </c>
      <c r="N273" s="10">
        <f t="shared" si="148"/>
        <v>1.5811267729744706E-2</v>
      </c>
      <c r="O273" s="10">
        <f t="shared" si="148"/>
        <v>4.3711974084703564E-2</v>
      </c>
      <c r="P273" s="10">
        <f t="shared" si="148"/>
        <v>2.2017698212027929E-2</v>
      </c>
      <c r="Q273" s="10">
        <f t="shared" si="148"/>
        <v>2.7850778205880215E-2</v>
      </c>
      <c r="R273" s="10">
        <f t="shared" si="148"/>
        <v>5.3233110843708728E-2</v>
      </c>
      <c r="S273" s="10">
        <f t="shared" si="148"/>
        <v>4.6675679792629189E-2</v>
      </c>
      <c r="T273" s="10">
        <f t="shared" si="148"/>
        <v>7.9677031242597396E-2</v>
      </c>
      <c r="U273" s="13">
        <f t="shared" si="146"/>
        <v>92.620290240786417</v>
      </c>
    </row>
    <row r="274" spans="1:21" x14ac:dyDescent="0.2">
      <c r="A274">
        <v>250</v>
      </c>
      <c r="B274" s="2" t="s">
        <v>6</v>
      </c>
      <c r="C274">
        <v>1000</v>
      </c>
      <c r="D274" s="5">
        <f t="shared" si="138"/>
        <v>9.8772500842298702E-3</v>
      </c>
      <c r="E274" s="5">
        <f t="shared" si="139"/>
        <v>1.4237860243450751E-2</v>
      </c>
      <c r="F274" s="5">
        <f t="shared" si="140"/>
        <v>1.0878826574684239E-2</v>
      </c>
      <c r="G274" s="5">
        <f t="shared" si="141"/>
        <v>7.3133027416576041E-3</v>
      </c>
      <c r="H274" s="5">
        <f t="shared" si="142"/>
        <v>7.5985146013359678E-3</v>
      </c>
      <c r="I274" s="5">
        <f t="shared" si="143"/>
        <v>-3.2943946183713324E-3</v>
      </c>
      <c r="J274" s="5">
        <f t="shared" si="144"/>
        <v>2.796664651790387E-2</v>
      </c>
      <c r="K274" s="8">
        <v>94</v>
      </c>
      <c r="L274" s="8">
        <f t="shared" si="149"/>
        <v>92.610837438423644</v>
      </c>
      <c r="N274" s="10">
        <f t="shared" si="148"/>
        <v>1.5184910611786362E-2</v>
      </c>
      <c r="O274" s="10">
        <f t="shared" si="148"/>
        <v>4.1092126553540817E-2</v>
      </c>
      <c r="P274" s="10">
        <f t="shared" si="148"/>
        <v>2.0987471103725151E-2</v>
      </c>
      <c r="Q274" s="10">
        <f t="shared" si="148"/>
        <v>2.6449421175207329E-2</v>
      </c>
      <c r="R274" s="10">
        <f t="shared" si="148"/>
        <v>4.99444187703217E-2</v>
      </c>
      <c r="S274" s="10">
        <f t="shared" si="148"/>
        <v>4.4066355558403575E-2</v>
      </c>
      <c r="T274" s="10">
        <f t="shared" si="148"/>
        <v>7.4578006144891032E-2</v>
      </c>
      <c r="U274" s="13">
        <f t="shared" si="146"/>
        <v>93.059786658723468</v>
      </c>
    </row>
    <row r="275" spans="1:21" x14ac:dyDescent="0.2">
      <c r="A275">
        <v>315</v>
      </c>
      <c r="B275" s="2" t="s">
        <v>6</v>
      </c>
      <c r="C275">
        <v>1000</v>
      </c>
      <c r="D275" s="5">
        <f t="shared" si="138"/>
        <v>9.5707818685925108E-3</v>
      </c>
      <c r="E275" s="5">
        <f t="shared" si="139"/>
        <v>1.3168634245126321E-2</v>
      </c>
      <c r="F275" s="5">
        <f t="shared" si="140"/>
        <v>1.0240462357720512E-2</v>
      </c>
      <c r="G275" s="5">
        <f t="shared" si="141"/>
        <v>6.6563550083474921E-3</v>
      </c>
      <c r="H275" s="5">
        <f t="shared" si="142"/>
        <v>6.9649772971017848E-3</v>
      </c>
      <c r="I275" s="5">
        <f t="shared" si="143"/>
        <v>-2.6884224866315365E-3</v>
      </c>
      <c r="J275" s="5">
        <f t="shared" si="144"/>
        <v>2.5561089772079264E-2</v>
      </c>
      <c r="K275" s="8">
        <v>94</v>
      </c>
      <c r="L275" s="8">
        <f t="shared" si="149"/>
        <v>92.610837438423644</v>
      </c>
      <c r="N275" s="10">
        <f t="shared" si="148"/>
        <v>1.4559644305900921E-2</v>
      </c>
      <c r="O275" s="10">
        <f t="shared" si="148"/>
        <v>3.847503644583506E-2</v>
      </c>
      <c r="P275" s="10">
        <f t="shared" si="148"/>
        <v>1.9957515933960938E-2</v>
      </c>
      <c r="Q275" s="10">
        <f t="shared" si="148"/>
        <v>2.5028631237402132E-2</v>
      </c>
      <c r="R275" s="10">
        <f t="shared" si="148"/>
        <v>4.6657303694482684E-2</v>
      </c>
      <c r="S275" s="10">
        <f t="shared" si="148"/>
        <v>4.1431272747505694E-2</v>
      </c>
      <c r="T275" s="10">
        <f t="shared" si="148"/>
        <v>6.9473878062336278E-2</v>
      </c>
      <c r="U275" s="13">
        <f t="shared" si="146"/>
        <v>93.50392005944002</v>
      </c>
    </row>
    <row r="276" spans="1:21" x14ac:dyDescent="0.2">
      <c r="A276">
        <v>355</v>
      </c>
      <c r="B276" s="2" t="s">
        <v>6</v>
      </c>
      <c r="C276">
        <v>1000</v>
      </c>
      <c r="D276" s="5">
        <f t="shared" si="138"/>
        <v>9.0483919295131846E-3</v>
      </c>
      <c r="E276" s="5">
        <f t="shared" si="139"/>
        <v>1.2631883393561152E-2</v>
      </c>
      <c r="F276" s="5">
        <f t="shared" si="140"/>
        <v>1.0039202421386062E-2</v>
      </c>
      <c r="G276" s="5">
        <f t="shared" si="141"/>
        <v>6.5538851955320859E-3</v>
      </c>
      <c r="H276" s="5">
        <f t="shared" si="142"/>
        <v>6.7799096076716359E-3</v>
      </c>
      <c r="I276" s="5">
        <f t="shared" si="143"/>
        <v>-2.4541829765555856E-3</v>
      </c>
      <c r="J276" s="5">
        <f t="shared" si="144"/>
        <v>2.4589390911300205E-2</v>
      </c>
      <c r="K276" s="8">
        <v>94</v>
      </c>
      <c r="L276" s="8">
        <f t="shared" si="149"/>
        <v>92.610837438423644</v>
      </c>
      <c r="N276" s="10">
        <f t="shared" si="148"/>
        <v>1.3885992595142621E-2</v>
      </c>
      <c r="O276" s="10">
        <f t="shared" si="148"/>
        <v>3.7031236513347193E-2</v>
      </c>
      <c r="P276" s="10">
        <f t="shared" si="148"/>
        <v>1.9108170419437884E-2</v>
      </c>
      <c r="Q276" s="10">
        <f t="shared" si="148"/>
        <v>2.4037370471108509E-2</v>
      </c>
      <c r="R276" s="10">
        <f t="shared" si="148"/>
        <v>4.4981262166068806E-2</v>
      </c>
      <c r="S276" s="10">
        <f t="shared" si="148"/>
        <v>3.9973182684808567E-2</v>
      </c>
      <c r="T276" s="10">
        <f t="shared" si="148"/>
        <v>6.7188480482408663E-2</v>
      </c>
      <c r="U276" s="13">
        <f t="shared" si="146"/>
        <v>93.704159882606945</v>
      </c>
    </row>
    <row r="277" spans="1:21" x14ac:dyDescent="0.2">
      <c r="A277">
        <v>400</v>
      </c>
      <c r="B277" s="2" t="s">
        <v>6</v>
      </c>
      <c r="C277">
        <v>1000</v>
      </c>
      <c r="D277" s="5">
        <f t="shared" si="138"/>
        <v>8.112488592061165E-3</v>
      </c>
      <c r="E277" s="5">
        <f t="shared" si="139"/>
        <v>1.2072176225176673E-2</v>
      </c>
      <c r="F277" s="5">
        <f t="shared" si="140"/>
        <v>9.6677102391100056E-3</v>
      </c>
      <c r="G277" s="5">
        <f t="shared" si="141"/>
        <v>6.5145402646158701E-3</v>
      </c>
      <c r="H277" s="5">
        <f t="shared" si="142"/>
        <v>6.8224325853488699E-3</v>
      </c>
      <c r="I277" s="5">
        <f t="shared" si="143"/>
        <v>-4.1517812489202943E-4</v>
      </c>
      <c r="J277" s="5">
        <f t="shared" si="144"/>
        <v>2.234005589537115E-2</v>
      </c>
      <c r="K277" s="8">
        <v>94</v>
      </c>
      <c r="L277" s="8">
        <f t="shared" si="149"/>
        <v>92.610837438423644</v>
      </c>
      <c r="N277" s="10">
        <f t="shared" ref="N277:T284" si="150">N115*(100-$K277)/$K277*$K115/(100-$K115)</f>
        <v>1.3155663319458546E-2</v>
      </c>
      <c r="O277" s="10">
        <f t="shared" si="150"/>
        <v>3.5714679411517083E-2</v>
      </c>
      <c r="P277" s="10">
        <f t="shared" si="150"/>
        <v>1.8168143119080025E-2</v>
      </c>
      <c r="Q277" s="10">
        <f t="shared" si="150"/>
        <v>2.3183648745485067E-2</v>
      </c>
      <c r="R277" s="10">
        <f t="shared" si="150"/>
        <v>4.3453260313551255E-2</v>
      </c>
      <c r="S277" s="10">
        <f t="shared" si="150"/>
        <v>3.8564043180235812E-2</v>
      </c>
      <c r="T277" s="10">
        <f t="shared" si="150"/>
        <v>6.5114225676791676E-2</v>
      </c>
      <c r="U277" s="13">
        <f t="shared" si="146"/>
        <v>93.886643882216774</v>
      </c>
    </row>
    <row r="278" spans="1:21" x14ac:dyDescent="0.2">
      <c r="A278">
        <v>500</v>
      </c>
      <c r="B278" s="2" t="s">
        <v>6</v>
      </c>
      <c r="C278">
        <v>1000</v>
      </c>
      <c r="D278" s="5">
        <f t="shared" si="138"/>
        <v>8.017634422078878E-3</v>
      </c>
      <c r="E278" s="5">
        <f t="shared" si="139"/>
        <v>1.1548111474894651E-2</v>
      </c>
      <c r="F278" s="5">
        <f t="shared" si="140"/>
        <v>9.6428996833897718E-3</v>
      </c>
      <c r="G278" s="5">
        <f t="shared" si="141"/>
        <v>6.3702961077841957E-3</v>
      </c>
      <c r="H278" s="5">
        <f t="shared" si="142"/>
        <v>6.3872807018494626E-3</v>
      </c>
      <c r="I278" s="5">
        <f t="shared" si="143"/>
        <v>-2.0317876881105201E-3</v>
      </c>
      <c r="J278" s="5">
        <f t="shared" si="144"/>
        <v>2.2660337195910971E-2</v>
      </c>
      <c r="K278" s="8">
        <v>94</v>
      </c>
      <c r="L278" s="8">
        <f t="shared" si="149"/>
        <v>92.610837438423644</v>
      </c>
      <c r="N278" s="10">
        <f t="shared" si="150"/>
        <v>1.2540153865656944E-2</v>
      </c>
      <c r="O278" s="10">
        <f t="shared" si="150"/>
        <v>3.4127672099626541E-2</v>
      </c>
      <c r="P278" s="10">
        <f t="shared" si="150"/>
        <v>1.7409612247425113E-2</v>
      </c>
      <c r="Q278" s="10">
        <f t="shared" si="150"/>
        <v>2.2047097592634762E-2</v>
      </c>
      <c r="R278" s="10">
        <f t="shared" si="150"/>
        <v>4.1612932817528613E-2</v>
      </c>
      <c r="S278" s="10">
        <f t="shared" si="150"/>
        <v>3.7047230237694212E-2</v>
      </c>
      <c r="T278" s="10">
        <f t="shared" si="150"/>
        <v>6.2594771897797455E-2</v>
      </c>
      <c r="U278" s="13">
        <f t="shared" si="146"/>
        <v>94.109252788247488</v>
      </c>
    </row>
    <row r="279" spans="1:21" x14ac:dyDescent="0.2">
      <c r="A279">
        <v>560</v>
      </c>
      <c r="B279" s="2" t="s">
        <v>6</v>
      </c>
      <c r="C279">
        <v>1000</v>
      </c>
      <c r="D279" s="5">
        <f t="shared" si="138"/>
        <v>7.8886093821102996E-3</v>
      </c>
      <c r="E279" s="5">
        <f t="shared" si="139"/>
        <v>1.1390373499615289E-2</v>
      </c>
      <c r="F279" s="5">
        <f t="shared" si="140"/>
        <v>1.0476659033811342E-2</v>
      </c>
      <c r="G279" s="5">
        <f t="shared" si="141"/>
        <v>6.2059899973603699E-3</v>
      </c>
      <c r="H279" s="5">
        <f t="shared" si="142"/>
        <v>6.0079501407939995E-3</v>
      </c>
      <c r="I279" s="5">
        <f t="shared" si="143"/>
        <v>-2.3311064692228545E-3</v>
      </c>
      <c r="J279" s="5">
        <f t="shared" si="144"/>
        <v>2.0031580045396798E-2</v>
      </c>
      <c r="K279" s="8">
        <v>94</v>
      </c>
      <c r="L279" s="8">
        <f t="shared" si="149"/>
        <v>92.610837438423644</v>
      </c>
      <c r="N279" s="10">
        <f t="shared" si="150"/>
        <v>1.2180628231105148E-2</v>
      </c>
      <c r="O279" s="10">
        <f t="shared" si="150"/>
        <v>3.1018461905940993E-2</v>
      </c>
      <c r="P279" s="10">
        <f t="shared" si="150"/>
        <v>1.7159969434269784E-2</v>
      </c>
      <c r="Q279" s="10">
        <f t="shared" si="150"/>
        <v>2.1196548300578225E-2</v>
      </c>
      <c r="R279" s="10">
        <f t="shared" si="150"/>
        <v>3.8508417000423421E-2</v>
      </c>
      <c r="S279" s="10">
        <f t="shared" si="150"/>
        <v>3.6651468726813304E-2</v>
      </c>
      <c r="T279" s="10">
        <f t="shared" si="150"/>
        <v>5.9670055629865271E-2</v>
      </c>
      <c r="U279" s="13">
        <f t="shared" si="146"/>
        <v>94.368996716209224</v>
      </c>
    </row>
    <row r="280" spans="1:21" x14ac:dyDescent="0.2">
      <c r="A280">
        <v>630</v>
      </c>
      <c r="B280" s="2" t="s">
        <v>6</v>
      </c>
      <c r="C280">
        <v>1000</v>
      </c>
      <c r="D280" s="5">
        <f t="shared" si="138"/>
        <v>7.4162831476016801E-3</v>
      </c>
      <c r="E280" s="5">
        <f t="shared" si="139"/>
        <v>1.1099419624599885E-2</v>
      </c>
      <c r="F280" s="5">
        <f t="shared" si="140"/>
        <v>1.1448842858644406E-2</v>
      </c>
      <c r="G280" s="5">
        <f t="shared" si="141"/>
        <v>6.3227821561241404E-3</v>
      </c>
      <c r="H280" s="5">
        <f t="shared" si="142"/>
        <v>6.3901372085905933E-3</v>
      </c>
      <c r="I280" s="5">
        <f t="shared" si="143"/>
        <v>-1.0237159320881373E-3</v>
      </c>
      <c r="J280" s="5">
        <f t="shared" si="144"/>
        <v>1.5972057206688463E-2</v>
      </c>
      <c r="K280" s="8">
        <v>94</v>
      </c>
      <c r="L280" s="8">
        <f t="shared" si="149"/>
        <v>92.610837438423644</v>
      </c>
      <c r="N280" s="10">
        <f t="shared" si="150"/>
        <v>1.1772770269473414E-2</v>
      </c>
      <c r="O280" s="10">
        <f t="shared" si="150"/>
        <v>2.7835111121585161E-2</v>
      </c>
      <c r="P280" s="10">
        <f t="shared" si="150"/>
        <v>1.6867961103221824E-2</v>
      </c>
      <c r="Q280" s="10">
        <f t="shared" si="150"/>
        <v>2.0499091355243186E-2</v>
      </c>
      <c r="R280" s="10">
        <f t="shared" si="150"/>
        <v>3.5535470329372716E-2</v>
      </c>
      <c r="S280" s="10">
        <f t="shared" si="150"/>
        <v>3.6623931807652679E-2</v>
      </c>
      <c r="T280" s="10">
        <f t="shared" si="150"/>
        <v>5.7625806270160937E-2</v>
      </c>
      <c r="U280" s="13">
        <f t="shared" si="146"/>
        <v>94.551399376932295</v>
      </c>
    </row>
    <row r="281" spans="1:21" x14ac:dyDescent="0.2">
      <c r="A281">
        <v>710</v>
      </c>
      <c r="B281" s="2" t="s">
        <v>6</v>
      </c>
      <c r="C281">
        <v>1000</v>
      </c>
      <c r="D281" s="5">
        <f t="shared" si="138"/>
        <v>7.4662059070389718E-3</v>
      </c>
      <c r="E281" s="5">
        <f t="shared" si="139"/>
        <v>1.1140226826253083E-2</v>
      </c>
      <c r="F281" s="5">
        <f t="shared" si="140"/>
        <v>1.2219915149326452E-2</v>
      </c>
      <c r="G281" s="5">
        <f t="shared" si="141"/>
        <v>6.3466879916738855E-3</v>
      </c>
      <c r="H281" s="5">
        <f t="shared" si="142"/>
        <v>6.3858208141671924E-3</v>
      </c>
      <c r="I281" s="5">
        <f t="shared" si="143"/>
        <v>-1.0224045333935283E-3</v>
      </c>
      <c r="J281" s="5">
        <f t="shared" si="144"/>
        <v>1.5490990964265809E-2</v>
      </c>
      <c r="K281" s="8">
        <v>94</v>
      </c>
      <c r="L281" s="8">
        <f t="shared" si="149"/>
        <v>92.610837438423644</v>
      </c>
      <c r="N281" s="10">
        <f t="shared" si="150"/>
        <v>1.1851704724778625E-2</v>
      </c>
      <c r="O281" s="10">
        <f t="shared" si="150"/>
        <v>2.7469379540111343E-2</v>
      </c>
      <c r="P281" s="10">
        <f t="shared" si="150"/>
        <v>1.7101996359376533E-2</v>
      </c>
      <c r="Q281" s="10">
        <f t="shared" si="150"/>
        <v>2.0645293381711501E-2</v>
      </c>
      <c r="R281" s="10">
        <f t="shared" si="150"/>
        <v>3.5329683737748141E-2</v>
      </c>
      <c r="S281" s="10">
        <f t="shared" si="150"/>
        <v>3.7371020558448473E-2</v>
      </c>
      <c r="T281" s="10">
        <f t="shared" si="150"/>
        <v>5.8027443119331855E-2</v>
      </c>
      <c r="U281" s="13">
        <f t="shared" si="146"/>
        <v>94.515506804979239</v>
      </c>
    </row>
    <row r="282" spans="1:21" x14ac:dyDescent="0.2">
      <c r="A282">
        <v>800</v>
      </c>
      <c r="B282" s="2" t="s">
        <v>6</v>
      </c>
      <c r="C282">
        <v>1000</v>
      </c>
      <c r="D282" s="5">
        <f t="shared" si="138"/>
        <v>7.5197516409601581E-3</v>
      </c>
      <c r="E282" s="5">
        <f t="shared" si="139"/>
        <v>1.1177782833737687E-2</v>
      </c>
      <c r="F282" s="5">
        <f t="shared" si="140"/>
        <v>1.2987871655853994E-2</v>
      </c>
      <c r="G282" s="5">
        <f t="shared" si="141"/>
        <v>6.3527665563451463E-3</v>
      </c>
      <c r="H282" s="5">
        <f t="shared" si="142"/>
        <v>6.3802982989965562E-3</v>
      </c>
      <c r="I282" s="5">
        <f t="shared" si="143"/>
        <v>-1.032307610766614E-3</v>
      </c>
      <c r="J282" s="5">
        <f t="shared" si="144"/>
        <v>1.5021588225895985E-2</v>
      </c>
      <c r="K282" s="8">
        <v>94</v>
      </c>
      <c r="L282" s="8">
        <f t="shared" si="149"/>
        <v>92.610837438423644</v>
      </c>
      <c r="N282" s="10">
        <f t="shared" si="150"/>
        <v>1.1930896706985654E-2</v>
      </c>
      <c r="O282" s="10">
        <f t="shared" si="150"/>
        <v>2.7102180225788391E-2</v>
      </c>
      <c r="P282" s="10">
        <f t="shared" si="150"/>
        <v>1.7334599449026961E-2</v>
      </c>
      <c r="Q282" s="10">
        <f t="shared" si="150"/>
        <v>2.0787718686113621E-2</v>
      </c>
      <c r="R282" s="10">
        <f t="shared" si="150"/>
        <v>3.5116349439843576E-2</v>
      </c>
      <c r="S282" s="10">
        <f t="shared" si="150"/>
        <v>3.8107915595477965E-2</v>
      </c>
      <c r="T282" s="10">
        <f t="shared" si="150"/>
        <v>5.8407751601022906E-2</v>
      </c>
      <c r="U282" s="13">
        <f t="shared" si="146"/>
        <v>94.481545367305642</v>
      </c>
    </row>
    <row r="283" spans="1:21" x14ac:dyDescent="0.2">
      <c r="A283">
        <v>900</v>
      </c>
      <c r="B283" s="2" t="s">
        <v>6</v>
      </c>
      <c r="C283">
        <v>1000</v>
      </c>
      <c r="D283" s="5">
        <f t="shared" si="138"/>
        <v>7.0783368395322815E-3</v>
      </c>
      <c r="E283" s="5">
        <f t="shared" si="139"/>
        <v>1.0610475739814731E-2</v>
      </c>
      <c r="F283" s="5">
        <f t="shared" si="140"/>
        <v>1.1694579539687583E-2</v>
      </c>
      <c r="G283" s="5">
        <f t="shared" si="141"/>
        <v>6.3457635234415166E-3</v>
      </c>
      <c r="H283" s="5">
        <f t="shared" si="142"/>
        <v>6.3727973382297076E-3</v>
      </c>
      <c r="I283" s="5">
        <f t="shared" si="143"/>
        <v>-1.0987433901240018E-3</v>
      </c>
      <c r="J283" s="5">
        <f t="shared" si="144"/>
        <v>1.483742425194759E-2</v>
      </c>
      <c r="K283" s="8">
        <v>94</v>
      </c>
      <c r="L283" s="8">
        <f t="shared" si="149"/>
        <v>92.610837438423644</v>
      </c>
      <c r="N283" s="10">
        <f t="shared" si="150"/>
        <v>1.1238566458588398E-2</v>
      </c>
      <c r="O283" s="10">
        <f t="shared" si="150"/>
        <v>2.6185288572039805E-2</v>
      </c>
      <c r="P283" s="10">
        <f t="shared" si="150"/>
        <v>1.6257752831094652E-2</v>
      </c>
      <c r="Q283" s="10">
        <f t="shared" si="150"/>
        <v>1.9658724236355996E-2</v>
      </c>
      <c r="R283" s="10">
        <f t="shared" si="150"/>
        <v>3.3811981552463365E-2</v>
      </c>
      <c r="S283" s="10">
        <f t="shared" si="150"/>
        <v>3.5723016702377298E-2</v>
      </c>
      <c r="T283" s="10">
        <f t="shared" si="150"/>
        <v>5.5840633842529463E-2</v>
      </c>
      <c r="U283" s="13">
        <f t="shared" si="146"/>
        <v>94.71126303982939</v>
      </c>
    </row>
    <row r="284" spans="1:21" x14ac:dyDescent="0.2">
      <c r="A284">
        <v>1000</v>
      </c>
      <c r="B284" s="2" t="s">
        <v>6</v>
      </c>
      <c r="C284">
        <v>1000</v>
      </c>
      <c r="D284" s="5">
        <f t="shared" si="138"/>
        <v>6.6165740152176779E-3</v>
      </c>
      <c r="E284" s="5">
        <f t="shared" si="139"/>
        <v>1.0047205022120184E-2</v>
      </c>
      <c r="F284" s="5">
        <f t="shared" si="140"/>
        <v>1.0402300173674592E-2</v>
      </c>
      <c r="G284" s="5">
        <f t="shared" si="141"/>
        <v>6.3267149700023811E-3</v>
      </c>
      <c r="H284" s="5">
        <f t="shared" si="142"/>
        <v>6.3573032343393204E-3</v>
      </c>
      <c r="I284" s="5">
        <f t="shared" si="143"/>
        <v>-1.0807111319479368E-3</v>
      </c>
      <c r="J284" s="5">
        <f t="shared" si="144"/>
        <v>1.4574943327653571E-2</v>
      </c>
      <c r="K284" s="8">
        <v>94</v>
      </c>
      <c r="L284" s="8">
        <f t="shared" si="149"/>
        <v>92.610837438423644</v>
      </c>
      <c r="N284" s="10">
        <f t="shared" si="150"/>
        <v>1.0542963343759175E-2</v>
      </c>
      <c r="O284" s="10">
        <f t="shared" si="150"/>
        <v>2.5251761421954809E-2</v>
      </c>
      <c r="P284" s="10">
        <f t="shared" si="150"/>
        <v>1.5178550450536907E-2</v>
      </c>
      <c r="Q284" s="10">
        <f t="shared" si="150"/>
        <v>1.8532302659032343E-2</v>
      </c>
      <c r="R284" s="10">
        <f t="shared" si="150"/>
        <v>3.2487667058988055E-2</v>
      </c>
      <c r="S284" s="10">
        <f t="shared" si="150"/>
        <v>3.3340464028037295E-2</v>
      </c>
      <c r="T284" s="10">
        <f t="shared" si="150"/>
        <v>5.3244329611059758E-2</v>
      </c>
      <c r="U284" s="13">
        <f t="shared" si="146"/>
        <v>94.94473142516496</v>
      </c>
    </row>
    <row r="285" spans="1:21" x14ac:dyDescent="0.2">
      <c r="D285" s="5"/>
      <c r="E285" s="5"/>
      <c r="F285" s="5"/>
      <c r="G285" s="5"/>
      <c r="H285" s="5"/>
      <c r="I285" s="5"/>
      <c r="J285" s="5"/>
      <c r="L285" s="5"/>
      <c r="N285" s="11"/>
      <c r="O285" s="11"/>
      <c r="P285" s="10"/>
      <c r="Q285" s="10"/>
      <c r="R285" s="10"/>
      <c r="S285" s="10"/>
      <c r="T285" s="10"/>
    </row>
    <row r="286" spans="1:21" x14ac:dyDescent="0.2">
      <c r="A286">
        <v>0.12</v>
      </c>
      <c r="B286" s="2" t="s">
        <v>6</v>
      </c>
      <c r="C286">
        <v>750</v>
      </c>
      <c r="D286" s="5">
        <f t="shared" ref="D286:D323" si="151">-1/9*T286+28/45*R286-8/45*O286+4/9*S286-22/9*Q286-8/45*P286+128/45*N286</f>
        <v>1.0430857241365226</v>
      </c>
      <c r="E286" s="5">
        <f t="shared" ref="E286:E323" si="152">2/3*T286-6/5*R286+8/15*O286-8/3*S286+8/3*Q286+128/15*P286-128/15*N286</f>
        <v>0.37497656481822439</v>
      </c>
      <c r="F286" s="5">
        <f t="shared" ref="F286:F323" si="153">-8/9*T286+56/45*R286-16/45*O286+32/9*S286-32/9*Q286-256/45*P286+256/45*N286</f>
        <v>0.24606273512798982</v>
      </c>
      <c r="G286" s="5">
        <f t="shared" ref="G286:G323" si="154">-8/3*T286+56/5*R286-128/15*O286+8/3*S286-8/3*Q286-128/15*P286+128/15*N286</f>
        <v>9.6080370001541127E-3</v>
      </c>
      <c r="H286" s="5">
        <f t="shared" ref="H286:H323" si="155">32/9*T286-416/45*R286+256/45*O286-32/9*S286+32/9*Q286+256/45*P286-256/45*N286</f>
        <v>1.2589651577673777E-2</v>
      </c>
      <c r="I286" s="5">
        <f t="shared" ref="I286:I323" si="156">-2*R286+10*Q286-8*P286</f>
        <v>-0.94180096599975904</v>
      </c>
      <c r="J286" s="5">
        <f t="shared" ref="J286:J323" si="157">4/9*T286-28/45*R286+128/45*O286-4/9*S286-68/9*Q286+368/45*P286-128/45*N286</f>
        <v>1.7749180313893764</v>
      </c>
      <c r="K286" s="8">
        <v>31</v>
      </c>
      <c r="L286" s="8">
        <f>100/(1+(1+0.15)*(100/K286-1))</f>
        <v>28.092433167195292</v>
      </c>
      <c r="N286" s="10">
        <f t="shared" ref="N286:T295" si="158">N124*(100-$K286)/$K286*$K124/(100-$K124)</f>
        <v>1.0278902256530766</v>
      </c>
      <c r="O286" s="10">
        <f t="shared" si="158"/>
        <v>1.9885147141498389</v>
      </c>
      <c r="P286" s="10">
        <f t="shared" si="158"/>
        <v>1.1680687902516842</v>
      </c>
      <c r="Q286" s="10">
        <f t="shared" si="158"/>
        <v>1.2669065730237206</v>
      </c>
      <c r="R286" s="10">
        <f t="shared" si="158"/>
        <v>2.133158187111746</v>
      </c>
      <c r="S286" s="10">
        <f t="shared" si="158"/>
        <v>1.6425034710746584</v>
      </c>
      <c r="T286" s="10">
        <f t="shared" si="158"/>
        <v>2.519439778050184</v>
      </c>
      <c r="U286" s="13">
        <f t="shared" ref="U286:U323" si="159">100/(1+T286)</f>
        <v>28.413613048211133</v>
      </c>
    </row>
    <row r="287" spans="1:21" x14ac:dyDescent="0.2">
      <c r="A287">
        <v>0.18</v>
      </c>
      <c r="B287" s="2" t="s">
        <v>6</v>
      </c>
      <c r="C287">
        <v>750</v>
      </c>
      <c r="D287" s="5">
        <f t="shared" si="151"/>
        <v>0.68186366069018733</v>
      </c>
      <c r="E287" s="5">
        <f t="shared" si="152"/>
        <v>0.20855644560924791</v>
      </c>
      <c r="F287" s="5">
        <f t="shared" si="153"/>
        <v>0.28691005125949021</v>
      </c>
      <c r="G287" s="5">
        <f t="shared" si="154"/>
        <v>6.4391648287065451E-3</v>
      </c>
      <c r="H287" s="5">
        <f t="shared" si="155"/>
        <v>1.1718317048954763E-2</v>
      </c>
      <c r="I287" s="5">
        <f t="shared" si="156"/>
        <v>-0.86830593130440192</v>
      </c>
      <c r="J287" s="5">
        <f t="shared" si="157"/>
        <v>1.3963729040350983</v>
      </c>
      <c r="K287" s="8">
        <v>38</v>
      </c>
      <c r="L287" s="8">
        <f t="shared" ref="L287:L308" si="160">100/(1+(1+0.15)*(100/K287-1))</f>
        <v>34.766697163769436</v>
      </c>
      <c r="N287" s="10">
        <f t="shared" si="158"/>
        <v>0.62227786059873169</v>
      </c>
      <c r="O287" s="10">
        <f t="shared" si="158"/>
        <v>1.2823438090496502</v>
      </c>
      <c r="P287" s="10">
        <f t="shared" si="158"/>
        <v>0.72845054259056385</v>
      </c>
      <c r="Q287" s="10">
        <f t="shared" si="158"/>
        <v>0.7743469470854053</v>
      </c>
      <c r="R287" s="10">
        <f t="shared" si="158"/>
        <v>1.3920855307169719</v>
      </c>
      <c r="S287" s="10">
        <f t="shared" si="158"/>
        <v>1.0968097883849135</v>
      </c>
      <c r="T287" s="10">
        <f t="shared" si="158"/>
        <v>1.7235546121672818</v>
      </c>
      <c r="U287" s="13">
        <f t="shared" si="159"/>
        <v>36.716722900747897</v>
      </c>
    </row>
    <row r="288" spans="1:21" x14ac:dyDescent="0.2">
      <c r="A288">
        <v>0.25</v>
      </c>
      <c r="B288" s="2" t="s">
        <v>6</v>
      </c>
      <c r="C288">
        <v>750</v>
      </c>
      <c r="D288" s="5">
        <f t="shared" si="151"/>
        <v>0.40387749536569362</v>
      </c>
      <c r="E288" s="5">
        <f t="shared" si="152"/>
        <v>0.17638623952332733</v>
      </c>
      <c r="F288" s="5">
        <f t="shared" si="153"/>
        <v>0.21444237326615889</v>
      </c>
      <c r="G288" s="5">
        <f t="shared" si="154"/>
        <v>9.3211767957712688E-3</v>
      </c>
      <c r="H288" s="5">
        <f t="shared" si="155"/>
        <v>1.6901095135779531E-2</v>
      </c>
      <c r="I288" s="5">
        <f t="shared" si="156"/>
        <v>-0.45606481465787185</v>
      </c>
      <c r="J288" s="5">
        <f t="shared" si="157"/>
        <v>1.0628766154917291</v>
      </c>
      <c r="K288" s="8">
        <v>43.3</v>
      </c>
      <c r="L288" s="8">
        <f t="shared" si="160"/>
        <v>39.905995115432468</v>
      </c>
      <c r="N288" s="10">
        <f t="shared" si="158"/>
        <v>0.41400195166973353</v>
      </c>
      <c r="O288" s="10">
        <f t="shared" si="158"/>
        <v>1.0715751170544465</v>
      </c>
      <c r="P288" s="10">
        <f t="shared" si="158"/>
        <v>0.49865015963402637</v>
      </c>
      <c r="Q288" s="10">
        <f t="shared" si="158"/>
        <v>0.58558942053335072</v>
      </c>
      <c r="R288" s="10">
        <f t="shared" si="158"/>
        <v>1.1613788714595843</v>
      </c>
      <c r="S288" s="10">
        <f t="shared" si="158"/>
        <v>0.83894842268206316</v>
      </c>
      <c r="T288" s="10">
        <f t="shared" si="158"/>
        <v>1.4277401809205863</v>
      </c>
      <c r="U288" s="13">
        <f t="shared" si="159"/>
        <v>41.190569232198698</v>
      </c>
    </row>
    <row r="289" spans="1:21" x14ac:dyDescent="0.2">
      <c r="A289">
        <v>0.37</v>
      </c>
      <c r="B289" s="2" t="s">
        <v>6</v>
      </c>
      <c r="C289">
        <v>750</v>
      </c>
      <c r="D289" s="5">
        <f t="shared" si="151"/>
        <v>0.25450909665347288</v>
      </c>
      <c r="E289" s="5">
        <f t="shared" si="152"/>
        <v>0.12713213158060599</v>
      </c>
      <c r="F289" s="5">
        <f t="shared" si="153"/>
        <v>0.16969403069853239</v>
      </c>
      <c r="G289" s="5">
        <f t="shared" si="154"/>
        <v>2.0980413732104353E-2</v>
      </c>
      <c r="H289" s="5">
        <f t="shared" si="155"/>
        <v>2.7533426404824368E-2</v>
      </c>
      <c r="I289" s="5">
        <f t="shared" si="156"/>
        <v>-0.27915290514021374</v>
      </c>
      <c r="J289" s="5">
        <f t="shared" si="157"/>
        <v>0.71756618994090771</v>
      </c>
      <c r="K289" s="8">
        <v>49.7</v>
      </c>
      <c r="L289" s="8">
        <f t="shared" si="160"/>
        <v>46.21321307359711</v>
      </c>
      <c r="N289" s="10">
        <f t="shared" si="158"/>
        <v>0.27239303846499402</v>
      </c>
      <c r="O289" s="10">
        <f t="shared" si="158"/>
        <v>0.7422772338513044</v>
      </c>
      <c r="P289" s="10">
        <f t="shared" si="158"/>
        <v>0.33664417842136601</v>
      </c>
      <c r="Q289" s="10">
        <f t="shared" si="158"/>
        <v>0.40465715590034368</v>
      </c>
      <c r="R289" s="10">
        <f t="shared" si="158"/>
        <v>0.81628551838636121</v>
      </c>
      <c r="S289" s="10">
        <f t="shared" si="158"/>
        <v>0.60327881388196347</v>
      </c>
      <c r="T289" s="10">
        <f t="shared" si="158"/>
        <v>1.0382623838702336</v>
      </c>
      <c r="U289" s="13">
        <f t="shared" si="159"/>
        <v>49.061396997437065</v>
      </c>
    </row>
    <row r="290" spans="1:21" x14ac:dyDescent="0.2">
      <c r="A290">
        <v>0.55000000000000004</v>
      </c>
      <c r="B290" s="2" t="s">
        <v>6</v>
      </c>
      <c r="C290">
        <v>750</v>
      </c>
      <c r="D290" s="5">
        <f t="shared" si="151"/>
        <v>0.17675569661367274</v>
      </c>
      <c r="E290" s="5">
        <f t="shared" si="152"/>
        <v>0.10876352805006029</v>
      </c>
      <c r="F290" s="5">
        <f t="shared" si="153"/>
        <v>0.14118701271956224</v>
      </c>
      <c r="G290" s="5">
        <f t="shared" si="154"/>
        <v>2.3308414781089581E-2</v>
      </c>
      <c r="H290" s="5">
        <f t="shared" si="155"/>
        <v>2.9503627628132856E-2</v>
      </c>
      <c r="I290" s="5">
        <f t="shared" si="156"/>
        <v>-0.20305306427827108</v>
      </c>
      <c r="J290" s="5">
        <f t="shared" si="157"/>
        <v>0.5798786993252516</v>
      </c>
      <c r="K290" s="8">
        <v>56.1</v>
      </c>
      <c r="L290" s="8">
        <f t="shared" si="160"/>
        <v>52.634047942956329</v>
      </c>
      <c r="N290" s="10">
        <f t="shared" si="158"/>
        <v>0.198729362085798</v>
      </c>
      <c r="O290" s="10">
        <f t="shared" si="158"/>
        <v>0.5972674823901718</v>
      </c>
      <c r="P290" s="10">
        <f t="shared" si="158"/>
        <v>0.25310274860045284</v>
      </c>
      <c r="Q290" s="10">
        <f t="shared" si="158"/>
        <v>0.31463488508516563</v>
      </c>
      <c r="R290" s="10">
        <f t="shared" si="158"/>
        <v>0.66228996316315236</v>
      </c>
      <c r="S290" s="10">
        <f t="shared" si="158"/>
        <v>0.48335239067777891</v>
      </c>
      <c r="T290" s="10">
        <f t="shared" si="158"/>
        <v>0.85634391483949901</v>
      </c>
      <c r="U290" s="13">
        <f t="shared" si="159"/>
        <v>53.869328415174664</v>
      </c>
    </row>
    <row r="291" spans="1:21" x14ac:dyDescent="0.2">
      <c r="A291">
        <v>0.75</v>
      </c>
      <c r="B291" s="2" t="s">
        <v>6</v>
      </c>
      <c r="C291">
        <v>750</v>
      </c>
      <c r="D291" s="5">
        <f t="shared" si="151"/>
        <v>0.15278019344151883</v>
      </c>
      <c r="E291" s="5">
        <f t="shared" si="152"/>
        <v>7.5967031781972727E-2</v>
      </c>
      <c r="F291" s="5">
        <f t="shared" si="153"/>
        <v>7.1070496935332628E-2</v>
      </c>
      <c r="G291" s="5">
        <f t="shared" si="154"/>
        <v>1.8990613947628354E-2</v>
      </c>
      <c r="H291" s="5">
        <f t="shared" si="155"/>
        <v>2.8861446927924472E-2</v>
      </c>
      <c r="I291" s="5">
        <f t="shared" si="156"/>
        <v>-0.10657754066326386</v>
      </c>
      <c r="J291" s="5">
        <f t="shared" si="157"/>
        <v>0.51828374109246111</v>
      </c>
      <c r="K291" s="8">
        <v>61.2</v>
      </c>
      <c r="L291" s="8">
        <f t="shared" si="160"/>
        <v>57.834057834057838</v>
      </c>
      <c r="N291" s="10">
        <f t="shared" si="158"/>
        <v>0.18237167446792715</v>
      </c>
      <c r="O291" s="10">
        <f t="shared" si="158"/>
        <v>0.59447155179457012</v>
      </c>
      <c r="P291" s="10">
        <f t="shared" si="158"/>
        <v>0.21532409901291355</v>
      </c>
      <c r="Q291" s="10">
        <f t="shared" si="158"/>
        <v>0.28899116568427069</v>
      </c>
      <c r="R291" s="10">
        <f t="shared" si="158"/>
        <v>0.63694820270133123</v>
      </c>
      <c r="S291" s="10">
        <f t="shared" si="158"/>
        <v>0.38806290231919593</v>
      </c>
      <c r="T291" s="10">
        <f t="shared" si="158"/>
        <v>0.7593759834635746</v>
      </c>
      <c r="U291" s="13">
        <f t="shared" si="159"/>
        <v>56.838334125225579</v>
      </c>
    </row>
    <row r="292" spans="1:21" x14ac:dyDescent="0.2">
      <c r="A292">
        <v>1.1000000000000001</v>
      </c>
      <c r="B292" s="2" t="s">
        <v>6</v>
      </c>
      <c r="C292">
        <v>750</v>
      </c>
      <c r="D292" s="5">
        <f t="shared" si="151"/>
        <v>0.10117336554737025</v>
      </c>
      <c r="E292" s="5">
        <f t="shared" si="152"/>
        <v>5.6168383061196536E-2</v>
      </c>
      <c r="F292" s="5">
        <f t="shared" si="153"/>
        <v>5.5373532914965051E-2</v>
      </c>
      <c r="G292" s="5">
        <f t="shared" si="154"/>
        <v>1.0394874124682874E-2</v>
      </c>
      <c r="H292" s="5">
        <f t="shared" si="155"/>
        <v>1.2765757608085737E-2</v>
      </c>
      <c r="I292" s="5">
        <f t="shared" si="156"/>
        <v>-6.4226399299109893E-2</v>
      </c>
      <c r="J292" s="5">
        <f t="shared" si="157"/>
        <v>0.32326516103725023</v>
      </c>
      <c r="K292" s="8">
        <v>68.5</v>
      </c>
      <c r="L292" s="8">
        <f t="shared" si="160"/>
        <v>65.409405586058725</v>
      </c>
      <c r="N292" s="10">
        <f t="shared" si="158"/>
        <v>0.12303606600876019</v>
      </c>
      <c r="O292" s="10">
        <f t="shared" si="158"/>
        <v>0.38111164723967106</v>
      </c>
      <c r="P292" s="10">
        <f t="shared" si="158"/>
        <v>0.14777271782578319</v>
      </c>
      <c r="Q292" s="10">
        <f t="shared" si="158"/>
        <v>0.19390125003255815</v>
      </c>
      <c r="R292" s="10">
        <f t="shared" si="158"/>
        <v>0.41052857850921287</v>
      </c>
      <c r="S292" s="10">
        <f t="shared" si="158"/>
        <v>0.2672085300664816</v>
      </c>
      <c r="T292" s="10">
        <f t="shared" si="158"/>
        <v>0.49491467499444053</v>
      </c>
      <c r="U292" s="13">
        <f t="shared" si="159"/>
        <v>66.893449955845739</v>
      </c>
    </row>
    <row r="293" spans="1:21" x14ac:dyDescent="0.2">
      <c r="A293">
        <v>1.5</v>
      </c>
      <c r="B293" s="2" t="s">
        <v>6</v>
      </c>
      <c r="C293">
        <v>750</v>
      </c>
      <c r="D293" s="5">
        <f t="shared" si="151"/>
        <v>0.11108571833223274</v>
      </c>
      <c r="E293" s="5">
        <f t="shared" si="152"/>
        <v>5.689732068026121E-2</v>
      </c>
      <c r="F293" s="5">
        <f t="shared" si="153"/>
        <v>7.5203274442312229E-2</v>
      </c>
      <c r="G293" s="5">
        <f t="shared" si="154"/>
        <v>1.6677062201939652E-3</v>
      </c>
      <c r="H293" s="5">
        <f t="shared" si="155"/>
        <v>2.9408095049109351E-3</v>
      </c>
      <c r="I293" s="5">
        <f t="shared" si="156"/>
        <v>-4.1954504695259853E-2</v>
      </c>
      <c r="J293" s="5">
        <f t="shared" si="157"/>
        <v>0.25227473818154417</v>
      </c>
      <c r="K293" s="8">
        <v>70.2</v>
      </c>
      <c r="L293" s="8">
        <f t="shared" si="160"/>
        <v>67.196324303627833</v>
      </c>
      <c r="N293" s="10">
        <f t="shared" si="158"/>
        <v>0.13532634356429318</v>
      </c>
      <c r="O293" s="10">
        <f t="shared" si="158"/>
        <v>0.34093121379033198</v>
      </c>
      <c r="P293" s="10">
        <f t="shared" si="158"/>
        <v>0.16371180821336823</v>
      </c>
      <c r="Q293" s="10">
        <f t="shared" si="158"/>
        <v>0.20081889335227857</v>
      </c>
      <c r="R293" s="10">
        <f t="shared" si="158"/>
        <v>0.37022448625554999</v>
      </c>
      <c r="S293" s="10">
        <f t="shared" si="158"/>
        <v>0.28642987458383828</v>
      </c>
      <c r="T293" s="10">
        <f t="shared" si="158"/>
        <v>0.45811506266619456</v>
      </c>
      <c r="U293" s="13">
        <f t="shared" si="159"/>
        <v>68.581693283620481</v>
      </c>
    </row>
    <row r="294" spans="1:21" x14ac:dyDescent="0.2">
      <c r="A294">
        <v>2.2000000000000002</v>
      </c>
      <c r="B294" s="2" t="s">
        <v>6</v>
      </c>
      <c r="C294">
        <v>750</v>
      </c>
      <c r="D294" s="5">
        <f t="shared" si="151"/>
        <v>0.10187615795324576</v>
      </c>
      <c r="E294" s="5">
        <f t="shared" si="152"/>
        <v>5.3708720177891633E-2</v>
      </c>
      <c r="F294" s="5">
        <f t="shared" si="153"/>
        <v>5.7363053915933548E-2</v>
      </c>
      <c r="G294" s="5">
        <f t="shared" si="154"/>
        <v>3.2956225468006028E-3</v>
      </c>
      <c r="H294" s="5">
        <f t="shared" si="155"/>
        <v>4.4540611501699967E-3</v>
      </c>
      <c r="I294" s="5">
        <f t="shared" si="156"/>
        <v>-4.8877122019167496E-2</v>
      </c>
      <c r="J294" s="5">
        <f t="shared" si="157"/>
        <v>0.23629565293600113</v>
      </c>
      <c r="K294" s="8">
        <v>74.2</v>
      </c>
      <c r="L294" s="8">
        <f t="shared" si="160"/>
        <v>71.435448156349281</v>
      </c>
      <c r="N294" s="10">
        <f t="shared" si="158"/>
        <v>0.12150661944983433</v>
      </c>
      <c r="O294" s="10">
        <f t="shared" si="158"/>
        <v>0.30740934424288424</v>
      </c>
      <c r="P294" s="10">
        <f t="shared" si="158"/>
        <v>0.14579306223494207</v>
      </c>
      <c r="Q294" s="10">
        <f t="shared" si="158"/>
        <v>0.17839696538582725</v>
      </c>
      <c r="R294" s="10">
        <f t="shared" si="158"/>
        <v>0.3332511389989517</v>
      </c>
      <c r="S294" s="10">
        <f t="shared" si="158"/>
        <v>0.24952070519573011</v>
      </c>
      <c r="T294" s="10">
        <f t="shared" si="158"/>
        <v>0.40811614666087537</v>
      </c>
      <c r="U294" s="13">
        <f t="shared" si="159"/>
        <v>71.016869053830661</v>
      </c>
    </row>
    <row r="295" spans="1:21" x14ac:dyDescent="0.2">
      <c r="A295">
        <v>3</v>
      </c>
      <c r="B295" s="2" t="s">
        <v>6</v>
      </c>
      <c r="C295">
        <v>750</v>
      </c>
      <c r="D295" s="5">
        <f t="shared" si="151"/>
        <v>7.122562040715899E-2</v>
      </c>
      <c r="E295" s="5">
        <f t="shared" si="152"/>
        <v>4.2833867264439163E-2</v>
      </c>
      <c r="F295" s="5">
        <f t="shared" si="153"/>
        <v>4.6348431172055449E-2</v>
      </c>
      <c r="G295" s="5">
        <f t="shared" si="154"/>
        <v>9.4524886484929072E-3</v>
      </c>
      <c r="H295" s="5">
        <f t="shared" si="155"/>
        <v>1.0004088841232273E-2</v>
      </c>
      <c r="I295" s="5">
        <f t="shared" si="156"/>
        <v>-1.9206479214908478E-2</v>
      </c>
      <c r="J295" s="5">
        <f t="shared" si="157"/>
        <v>0.18298507905715217</v>
      </c>
      <c r="K295" s="8">
        <v>77</v>
      </c>
      <c r="L295" s="8">
        <f t="shared" si="160"/>
        <v>74.432092798453354</v>
      </c>
      <c r="N295" s="10">
        <f t="shared" si="158"/>
        <v>9.1652585416035923E-2</v>
      </c>
      <c r="O295" s="10">
        <f t="shared" si="158"/>
        <v>0.25159784172846622</v>
      </c>
      <c r="P295" s="10">
        <f t="shared" si="158"/>
        <v>0.11131631362814701</v>
      </c>
      <c r="Q295" s="10">
        <f t="shared" si="158"/>
        <v>0.14217950862286491</v>
      </c>
      <c r="R295" s="10">
        <f t="shared" si="158"/>
        <v>0.27523552820919073</v>
      </c>
      <c r="S295" s="10">
        <f t="shared" si="158"/>
        <v>0.20141509337291871</v>
      </c>
      <c r="T295" s="10">
        <f t="shared" si="158"/>
        <v>0.34364309617562244</v>
      </c>
      <c r="U295" s="13">
        <f t="shared" si="159"/>
        <v>74.424525593609999</v>
      </c>
    </row>
    <row r="296" spans="1:21" x14ac:dyDescent="0.2">
      <c r="A296">
        <v>4</v>
      </c>
      <c r="B296" s="2" t="s">
        <v>6</v>
      </c>
      <c r="C296">
        <v>750</v>
      </c>
      <c r="D296" s="5">
        <f t="shared" si="151"/>
        <v>5.0436021912446782E-2</v>
      </c>
      <c r="E296" s="5">
        <f t="shared" si="152"/>
        <v>3.6879511275813792E-2</v>
      </c>
      <c r="F296" s="5">
        <f t="shared" si="153"/>
        <v>4.3179786471777226E-2</v>
      </c>
      <c r="G296" s="5">
        <f t="shared" si="154"/>
        <v>2.0491790661082532E-2</v>
      </c>
      <c r="H296" s="5">
        <f t="shared" si="155"/>
        <v>2.0963621945956024E-2</v>
      </c>
      <c r="I296" s="5">
        <f t="shared" si="156"/>
        <v>-1.9714255924826007E-2</v>
      </c>
      <c r="J296" s="5">
        <f t="shared" si="157"/>
        <v>0.1520567347647383</v>
      </c>
      <c r="K296" s="8">
        <v>79.2</v>
      </c>
      <c r="L296" s="8">
        <f t="shared" si="160"/>
        <v>76.803723816912338</v>
      </c>
      <c r="N296" s="10">
        <f t="shared" ref="N296:T305" si="161">N134*(100-$K296)/$K296*$K134/(100-$K134)</f>
        <v>6.733169170478176E-2</v>
      </c>
      <c r="O296" s="10">
        <f t="shared" si="161"/>
        <v>0.20113028926269128</v>
      </c>
      <c r="P296" s="10">
        <f t="shared" si="161"/>
        <v>8.5213631160952041E-2</v>
      </c>
      <c r="Q296" s="10">
        <f t="shared" si="161"/>
        <v>0.11169948010132708</v>
      </c>
      <c r="R296" s="10">
        <f t="shared" si="161"/>
        <v>0.2275000038252403</v>
      </c>
      <c r="S296" s="10">
        <f t="shared" si="161"/>
        <v>0.16901622854056897</v>
      </c>
      <c r="T296" s="10">
        <f t="shared" si="161"/>
        <v>0.3042932111069882</v>
      </c>
      <c r="U296" s="13">
        <f t="shared" si="159"/>
        <v>76.669876948241836</v>
      </c>
    </row>
    <row r="297" spans="1:21" x14ac:dyDescent="0.2">
      <c r="A297">
        <v>5.5</v>
      </c>
      <c r="B297" s="2" t="s">
        <v>6</v>
      </c>
      <c r="C297">
        <v>750</v>
      </c>
      <c r="D297" s="5">
        <f t="shared" si="151"/>
        <v>4.4276883013397189E-2</v>
      </c>
      <c r="E297" s="5">
        <f t="shared" si="152"/>
        <v>3.2123699925256766E-2</v>
      </c>
      <c r="F297" s="5">
        <f t="shared" si="153"/>
        <v>4.5916232114342981E-2</v>
      </c>
      <c r="G297" s="5">
        <f t="shared" si="154"/>
        <v>4.2195268921944029E-3</v>
      </c>
      <c r="H297" s="5">
        <f t="shared" si="155"/>
        <v>4.8178680504163407E-3</v>
      </c>
      <c r="I297" s="5">
        <f t="shared" si="156"/>
        <v>-1.6424372427420342E-2</v>
      </c>
      <c r="J297" s="5">
        <f t="shared" si="157"/>
        <v>0.13476531455607821</v>
      </c>
      <c r="K297" s="8">
        <v>81.400000000000006</v>
      </c>
      <c r="L297" s="8">
        <f t="shared" si="160"/>
        <v>79.190582741511818</v>
      </c>
      <c r="N297" s="10">
        <f t="shared" si="161"/>
        <v>5.9579061459520077E-2</v>
      </c>
      <c r="O297" s="10">
        <f t="shared" si="161"/>
        <v>0.17487451310671509</v>
      </c>
      <c r="P297" s="10">
        <f t="shared" si="161"/>
        <v>7.6341669461179915E-2</v>
      </c>
      <c r="Q297" s="10">
        <f t="shared" si="161"/>
        <v>9.8125491044595933E-2</v>
      </c>
      <c r="R297" s="10">
        <f t="shared" si="161"/>
        <v>0.19347296359197019</v>
      </c>
      <c r="S297" s="10">
        <f t="shared" si="161"/>
        <v>0.15005530621395882</v>
      </c>
      <c r="T297" s="10">
        <f t="shared" si="161"/>
        <v>0.24969515212426507</v>
      </c>
      <c r="U297" s="13">
        <f t="shared" si="159"/>
        <v>80.01951502333776</v>
      </c>
    </row>
    <row r="298" spans="1:21" x14ac:dyDescent="0.2">
      <c r="A298">
        <v>7.5</v>
      </c>
      <c r="B298" s="2" t="s">
        <v>6</v>
      </c>
      <c r="C298">
        <v>750</v>
      </c>
      <c r="D298" s="5">
        <f t="shared" si="151"/>
        <v>3.6744592876861895E-2</v>
      </c>
      <c r="E298" s="5">
        <f t="shared" si="152"/>
        <v>2.3047991303380644E-2</v>
      </c>
      <c r="F298" s="5">
        <f t="shared" si="153"/>
        <v>2.9850370759133882E-2</v>
      </c>
      <c r="G298" s="5">
        <f t="shared" si="154"/>
        <v>1.3037141148155573E-2</v>
      </c>
      <c r="H298" s="5">
        <f t="shared" si="155"/>
        <v>1.3037141148156295E-2</v>
      </c>
      <c r="I298" s="5">
        <f t="shared" si="156"/>
        <v>-2.2722777942946082E-2</v>
      </c>
      <c r="J298" s="5">
        <f t="shared" si="157"/>
        <v>0.12885676036768498</v>
      </c>
      <c r="K298" s="8">
        <v>83.1</v>
      </c>
      <c r="L298" s="8">
        <f t="shared" si="160"/>
        <v>81.045496659677184</v>
      </c>
      <c r="N298" s="10">
        <f t="shared" si="161"/>
        <v>4.6999723575446649E-2</v>
      </c>
      <c r="O298" s="10">
        <f t="shared" si="161"/>
        <v>0.15458032790869053</v>
      </c>
      <c r="P298" s="10">
        <f t="shared" si="161"/>
        <v>5.8715150246899307E-2</v>
      </c>
      <c r="Q298" s="10">
        <f t="shared" si="161"/>
        <v>7.9028446304063138E-2</v>
      </c>
      <c r="R298" s="10">
        <f t="shared" si="161"/>
        <v>0.1716430195041915</v>
      </c>
      <c r="S298" s="10">
        <f t="shared" si="161"/>
        <v>0.11701432663390263</v>
      </c>
      <c r="T298" s="10">
        <f t="shared" si="161"/>
        <v>0.22185121966042723</v>
      </c>
      <c r="U298" s="13">
        <f t="shared" si="159"/>
        <v>81.843025067971581</v>
      </c>
    </row>
    <row r="299" spans="1:21" x14ac:dyDescent="0.2">
      <c r="A299">
        <v>11</v>
      </c>
      <c r="B299" s="2" t="s">
        <v>6</v>
      </c>
      <c r="C299">
        <v>750</v>
      </c>
      <c r="D299" s="5">
        <f t="shared" si="151"/>
        <v>2.465205100886611E-2</v>
      </c>
      <c r="E299" s="5">
        <f t="shared" si="152"/>
        <v>1.9687346058917254E-2</v>
      </c>
      <c r="F299" s="5">
        <f t="shared" si="153"/>
        <v>2.2145741582943163E-2</v>
      </c>
      <c r="G299" s="5">
        <f t="shared" si="154"/>
        <v>9.1361517899923306E-3</v>
      </c>
      <c r="H299" s="5">
        <f t="shared" si="155"/>
        <v>9.3689938957437768E-3</v>
      </c>
      <c r="I299" s="5">
        <f t="shared" si="156"/>
        <v>-1.1180386571241874E-2</v>
      </c>
      <c r="J299" s="5">
        <f t="shared" si="157"/>
        <v>0.10105480919740914</v>
      </c>
      <c r="K299" s="8">
        <v>85</v>
      </c>
      <c r="L299" s="8">
        <f t="shared" si="160"/>
        <v>83.12958435207824</v>
      </c>
      <c r="N299" s="10">
        <f t="shared" si="161"/>
        <v>3.4658175308680865E-2</v>
      </c>
      <c r="O299" s="10">
        <f t="shared" si="161"/>
        <v>0.12370201906467879</v>
      </c>
      <c r="P299" s="10">
        <f t="shared" si="161"/>
        <v>4.3984883639146391E-2</v>
      </c>
      <c r="Q299" s="10">
        <f t="shared" si="161"/>
        <v>6.143324954002493E-2</v>
      </c>
      <c r="R299" s="10">
        <f t="shared" si="161"/>
        <v>0.13681690642916</v>
      </c>
      <c r="S299" s="10">
        <f t="shared" si="161"/>
        <v>9.0784934085891916E-2</v>
      </c>
      <c r="T299" s="10">
        <f t="shared" si="161"/>
        <v>0.17486470696263004</v>
      </c>
      <c r="U299" s="13">
        <f t="shared" si="159"/>
        <v>85.116183512337628</v>
      </c>
    </row>
    <row r="300" spans="1:21" x14ac:dyDescent="0.2">
      <c r="A300">
        <v>15</v>
      </c>
      <c r="B300" s="2" t="s">
        <v>6</v>
      </c>
      <c r="C300">
        <v>750</v>
      </c>
      <c r="D300" s="5">
        <f t="shared" si="151"/>
        <v>2.4393487450227541E-2</v>
      </c>
      <c r="E300" s="5">
        <f t="shared" si="152"/>
        <v>2.0221542078946941E-2</v>
      </c>
      <c r="F300" s="5">
        <f t="shared" si="153"/>
        <v>3.8168418062813292E-2</v>
      </c>
      <c r="G300" s="5">
        <f t="shared" si="154"/>
        <v>8.3086543714544492E-3</v>
      </c>
      <c r="H300" s="5">
        <f t="shared" si="155"/>
        <v>8.7157338071839896E-3</v>
      </c>
      <c r="I300" s="5">
        <f t="shared" si="156"/>
        <v>-7.3125841208578346E-3</v>
      </c>
      <c r="J300" s="5">
        <f t="shared" si="157"/>
        <v>8.8932807048296841E-2</v>
      </c>
      <c r="K300" s="8">
        <v>86.2</v>
      </c>
      <c r="L300" s="8">
        <f t="shared" si="160"/>
        <v>84.451846771823256</v>
      </c>
      <c r="N300" s="10">
        <f t="shared" si="161"/>
        <v>3.5728422068932481E-2</v>
      </c>
      <c r="O300" s="10">
        <f t="shared" si="161"/>
        <v>0.11607651898214172</v>
      </c>
      <c r="P300" s="10">
        <f t="shared" si="161"/>
        <v>4.8172346205553607E-2</v>
      </c>
      <c r="Q300" s="10">
        <f t="shared" si="161"/>
        <v>6.4206587866430409E-2</v>
      </c>
      <c r="R300" s="10">
        <f t="shared" si="161"/>
        <v>0.13199984657036654</v>
      </c>
      <c r="S300" s="10">
        <f t="shared" si="161"/>
        <v>0.1056164543382926</v>
      </c>
      <c r="T300" s="10">
        <f t="shared" si="161"/>
        <v>0.18142805869806508</v>
      </c>
      <c r="U300" s="13">
        <f t="shared" si="159"/>
        <v>84.643325730895626</v>
      </c>
    </row>
    <row r="301" spans="1:21" x14ac:dyDescent="0.2">
      <c r="A301">
        <v>18.5</v>
      </c>
      <c r="B301" s="2" t="s">
        <v>6</v>
      </c>
      <c r="C301">
        <v>750</v>
      </c>
      <c r="D301" s="5">
        <f t="shared" si="151"/>
        <v>2.2202798117651218E-2</v>
      </c>
      <c r="E301" s="5">
        <f t="shared" si="152"/>
        <v>1.7857964655920544E-2</v>
      </c>
      <c r="F301" s="5">
        <f t="shared" si="153"/>
        <v>3.6474363463849607E-2</v>
      </c>
      <c r="G301" s="5">
        <f t="shared" si="154"/>
        <v>7.6942420222369523E-3</v>
      </c>
      <c r="H301" s="5">
        <f t="shared" si="155"/>
        <v>7.9263063017408764E-3</v>
      </c>
      <c r="I301" s="5">
        <f t="shared" si="156"/>
        <v>-8.1853744392791361E-3</v>
      </c>
      <c r="J301" s="5">
        <f t="shared" si="157"/>
        <v>7.8337748466706436E-2</v>
      </c>
      <c r="K301" s="8">
        <v>86.9</v>
      </c>
      <c r="L301" s="8">
        <f t="shared" si="160"/>
        <v>85.225322414554014</v>
      </c>
      <c r="N301" s="10">
        <f t="shared" si="161"/>
        <v>3.194788733305997E-2</v>
      </c>
      <c r="O301" s="10">
        <f t="shared" si="161"/>
        <v>0.10151826567496741</v>
      </c>
      <c r="P301" s="10">
        <f t="shared" si="161"/>
        <v>4.3464430580082876E-2</v>
      </c>
      <c r="Q301" s="10">
        <f t="shared" si="161"/>
        <v>5.7199295605249389E-2</v>
      </c>
      <c r="R301" s="10">
        <f t="shared" si="161"/>
        <v>0.11623144292555501</v>
      </c>
      <c r="S301" s="10">
        <f t="shared" si="161"/>
        <v>9.5932013215452874E-2</v>
      </c>
      <c r="T301" s="10">
        <f t="shared" si="161"/>
        <v>0.16230804858882661</v>
      </c>
      <c r="U301" s="13">
        <f t="shared" si="159"/>
        <v>86.035711549456536</v>
      </c>
    </row>
    <row r="302" spans="1:21" x14ac:dyDescent="0.2">
      <c r="A302">
        <v>22</v>
      </c>
      <c r="B302" s="2" t="s">
        <v>6</v>
      </c>
      <c r="C302">
        <v>750</v>
      </c>
      <c r="D302" s="5">
        <f t="shared" si="151"/>
        <v>1.6799664660449146E-2</v>
      </c>
      <c r="E302" s="5">
        <f t="shared" si="152"/>
        <v>1.6986403001596678E-2</v>
      </c>
      <c r="F302" s="5">
        <f t="shared" si="153"/>
        <v>2.8928283484034506E-2</v>
      </c>
      <c r="G302" s="5">
        <f t="shared" si="154"/>
        <v>9.1834687660449499E-3</v>
      </c>
      <c r="H302" s="5">
        <f t="shared" si="155"/>
        <v>9.3909625413387821E-3</v>
      </c>
      <c r="I302" s="5">
        <f t="shared" si="156"/>
        <v>-6.3169029565902091E-3</v>
      </c>
      <c r="J302" s="5">
        <f t="shared" si="157"/>
        <v>7.2617171795566551E-2</v>
      </c>
      <c r="K302" s="8">
        <v>87.4</v>
      </c>
      <c r="L302" s="8">
        <f t="shared" si="160"/>
        <v>85.778781038374731</v>
      </c>
      <c r="N302" s="10">
        <f t="shared" si="161"/>
        <v>2.5993805773572409E-2</v>
      </c>
      <c r="O302" s="10">
        <f t="shared" si="161"/>
        <v>9.2037354317921802E-2</v>
      </c>
      <c r="P302" s="10">
        <f t="shared" si="161"/>
        <v>3.5918001718978819E-2</v>
      </c>
      <c r="Q302" s="10">
        <f t="shared" si="161"/>
        <v>4.9255647257441977E-2</v>
      </c>
      <c r="R302" s="10">
        <f t="shared" si="161"/>
        <v>0.10576468088958969</v>
      </c>
      <c r="S302" s="10">
        <f t="shared" si="161"/>
        <v>8.2353800443522834E-2</v>
      </c>
      <c r="T302" s="10">
        <f t="shared" si="161"/>
        <v>0.1475890512924404</v>
      </c>
      <c r="U302" s="13">
        <f t="shared" si="159"/>
        <v>87.139207094541163</v>
      </c>
    </row>
    <row r="303" spans="1:21" x14ac:dyDescent="0.2">
      <c r="A303">
        <v>30</v>
      </c>
      <c r="B303" s="2" t="s">
        <v>6</v>
      </c>
      <c r="C303">
        <v>750</v>
      </c>
      <c r="D303" s="5">
        <f t="shared" si="151"/>
        <v>1.6596780368941355E-2</v>
      </c>
      <c r="E303" s="5">
        <f t="shared" si="152"/>
        <v>1.6348915671797692E-2</v>
      </c>
      <c r="F303" s="5">
        <f t="shared" si="153"/>
        <v>3.643794072314066E-2</v>
      </c>
      <c r="G303" s="5">
        <f t="shared" si="154"/>
        <v>1.0349025348660029E-2</v>
      </c>
      <c r="H303" s="5">
        <f t="shared" si="155"/>
        <v>1.0603469983635871E-2</v>
      </c>
      <c r="I303" s="5">
        <f t="shared" si="156"/>
        <v>-2.5420016030797132E-3</v>
      </c>
      <c r="J303" s="5">
        <f t="shared" si="157"/>
        <v>6.2211172159337164E-2</v>
      </c>
      <c r="K303" s="8">
        <v>88.3</v>
      </c>
      <c r="L303" s="8">
        <f t="shared" si="160"/>
        <v>86.777062552208733</v>
      </c>
      <c r="N303" s="10">
        <f t="shared" si="161"/>
        <v>2.6417201766972126E-2</v>
      </c>
      <c r="O303" s="10">
        <f t="shared" si="161"/>
        <v>8.5880524349486814E-2</v>
      </c>
      <c r="P303" s="10">
        <f t="shared" si="161"/>
        <v>3.762250750545397E-2</v>
      </c>
      <c r="Q303" s="10">
        <f t="shared" si="161"/>
        <v>5.0118860666479574E-2</v>
      </c>
      <c r="R303" s="10">
        <f t="shared" si="161"/>
        <v>0.10137527411212184</v>
      </c>
      <c r="S303" s="10">
        <f t="shared" si="161"/>
        <v>8.8903552835248131E-2</v>
      </c>
      <c r="T303" s="10">
        <f t="shared" si="161"/>
        <v>0.15000530265243306</v>
      </c>
      <c r="U303" s="13">
        <f t="shared" si="159"/>
        <v>86.956120784273523</v>
      </c>
    </row>
    <row r="304" spans="1:21" x14ac:dyDescent="0.2">
      <c r="A304">
        <v>37</v>
      </c>
      <c r="B304" s="2" t="s">
        <v>6</v>
      </c>
      <c r="C304">
        <v>750</v>
      </c>
      <c r="D304" s="5">
        <f t="shared" si="151"/>
        <v>1.5312378455800232E-2</v>
      </c>
      <c r="E304" s="5">
        <f t="shared" si="152"/>
        <v>1.4178247497036056E-2</v>
      </c>
      <c r="F304" s="5">
        <f t="shared" si="153"/>
        <v>3.2574683960841289E-2</v>
      </c>
      <c r="G304" s="5">
        <f t="shared" si="154"/>
        <v>1.0330092757609599E-2</v>
      </c>
      <c r="H304" s="5">
        <f t="shared" si="155"/>
        <v>1.0822398087410229E-2</v>
      </c>
      <c r="I304" s="5">
        <f t="shared" si="156"/>
        <v>-1.0338641153784134E-2</v>
      </c>
      <c r="J304" s="5">
        <f t="shared" si="157"/>
        <v>6.9968315562597083E-2</v>
      </c>
      <c r="K304" s="8">
        <v>88.8</v>
      </c>
      <c r="L304" s="8">
        <f t="shared" si="160"/>
        <v>87.332808811959083</v>
      </c>
      <c r="N304" s="10">
        <f t="shared" si="161"/>
        <v>2.2884900203694734E-2</v>
      </c>
      <c r="O304" s="10">
        <f t="shared" si="161"/>
        <v>8.3781455556290407E-2</v>
      </c>
      <c r="P304" s="10">
        <f t="shared" si="161"/>
        <v>3.2825447997535992E-2</v>
      </c>
      <c r="Q304" s="10">
        <f t="shared" si="161"/>
        <v>4.4835592983450183E-2</v>
      </c>
      <c r="R304" s="10">
        <f t="shared" si="161"/>
        <v>9.8045493503999007E-2</v>
      </c>
      <c r="S304" s="10">
        <f t="shared" si="161"/>
        <v>7.9676190938689814E-2</v>
      </c>
      <c r="T304" s="10">
        <f t="shared" si="161"/>
        <v>0.14284747516751048</v>
      </c>
      <c r="U304" s="13">
        <f t="shared" si="159"/>
        <v>87.500740188748907</v>
      </c>
    </row>
    <row r="305" spans="1:21" x14ac:dyDescent="0.2">
      <c r="A305">
        <v>45</v>
      </c>
      <c r="B305" s="2" t="s">
        <v>6</v>
      </c>
      <c r="C305">
        <v>750</v>
      </c>
      <c r="D305" s="5">
        <f t="shared" si="151"/>
        <v>1.2634560531408073E-2</v>
      </c>
      <c r="E305" s="5">
        <f t="shared" si="152"/>
        <v>1.7804229444277897E-2</v>
      </c>
      <c r="F305" s="5">
        <f t="shared" si="153"/>
        <v>3.0570906589358279E-2</v>
      </c>
      <c r="G305" s="5">
        <f t="shared" si="154"/>
        <v>6.3366542438690887E-3</v>
      </c>
      <c r="H305" s="5">
        <f t="shared" si="155"/>
        <v>6.9281126376296159E-3</v>
      </c>
      <c r="I305" s="5">
        <f t="shared" si="156"/>
        <v>-4.612922284629728E-3</v>
      </c>
      <c r="J305" s="5">
        <f t="shared" si="157"/>
        <v>4.9371776892686438E-2</v>
      </c>
      <c r="K305" s="8">
        <v>89.2</v>
      </c>
      <c r="L305" s="8">
        <f t="shared" si="160"/>
        <v>87.777996457390287</v>
      </c>
      <c r="N305" s="10">
        <f t="shared" si="161"/>
        <v>2.1054878201499108E-2</v>
      </c>
      <c r="O305" s="10">
        <f t="shared" si="161"/>
        <v>6.5772324763188242E-2</v>
      </c>
      <c r="P305" s="10">
        <f t="shared" si="161"/>
        <v>3.141817959060593E-2</v>
      </c>
      <c r="Q305" s="10">
        <f t="shared" si="161"/>
        <v>4.0440973802078811E-2</v>
      </c>
      <c r="R305" s="10">
        <f t="shared" si="161"/>
        <v>7.8838611790285201E-2</v>
      </c>
      <c r="S305" s="10">
        <f t="shared" si="161"/>
        <v>7.4362371366275631E-2</v>
      </c>
      <c r="T305" s="10">
        <f t="shared" si="161"/>
        <v>0.11903331805459955</v>
      </c>
      <c r="U305" s="13">
        <f t="shared" si="159"/>
        <v>89.362844150026319</v>
      </c>
    </row>
    <row r="306" spans="1:21" x14ac:dyDescent="0.2">
      <c r="A306">
        <v>55</v>
      </c>
      <c r="B306" s="2" t="s">
        <v>6</v>
      </c>
      <c r="C306">
        <v>750</v>
      </c>
      <c r="D306" s="5">
        <f t="shared" si="151"/>
        <v>1.2716367908622489E-2</v>
      </c>
      <c r="E306" s="5">
        <f t="shared" si="152"/>
        <v>1.4912978864652843E-2</v>
      </c>
      <c r="F306" s="5">
        <f t="shared" si="153"/>
        <v>3.4474401891815207E-2</v>
      </c>
      <c r="G306" s="5">
        <f t="shared" si="154"/>
        <v>7.8344881225610175E-3</v>
      </c>
      <c r="H306" s="5">
        <f t="shared" si="155"/>
        <v>7.6150975817207006E-3</v>
      </c>
      <c r="I306" s="5">
        <f t="shared" si="156"/>
        <v>-7.3497041558012732E-4</v>
      </c>
      <c r="J306" s="5">
        <f t="shared" si="157"/>
        <v>4.7759858401790388E-2</v>
      </c>
      <c r="K306" s="8">
        <v>89.7</v>
      </c>
      <c r="L306" s="8">
        <f t="shared" si="160"/>
        <v>88.335220838052095</v>
      </c>
      <c r="N306" s="10">
        <f t="shared" ref="N306:T315" si="162">N144*(100-$K306)/$K306*$K144/(100-$K144)</f>
        <v>2.1552671641084646E-2</v>
      </c>
      <c r="O306" s="10">
        <f t="shared" si="162"/>
        <v>6.8058716358732299E-2</v>
      </c>
      <c r="P306" s="10">
        <f t="shared" si="162"/>
        <v>3.1956520013664017E-2</v>
      </c>
      <c r="Q306" s="10">
        <f t="shared" si="162"/>
        <v>4.1819191820737948E-2</v>
      </c>
      <c r="R306" s="10">
        <f t="shared" si="162"/>
        <v>8.1637364256823733E-2</v>
      </c>
      <c r="S306" s="10">
        <f t="shared" si="162"/>
        <v>7.7538624483818527E-2</v>
      </c>
      <c r="T306" s="10">
        <f t="shared" si="162"/>
        <v>0.12457822235558254</v>
      </c>
      <c r="U306" s="13">
        <f t="shared" si="159"/>
        <v>88.922227028846748</v>
      </c>
    </row>
    <row r="307" spans="1:21" x14ac:dyDescent="0.2">
      <c r="A307">
        <v>75</v>
      </c>
      <c r="B307" s="2" t="s">
        <v>6</v>
      </c>
      <c r="C307">
        <v>750</v>
      </c>
      <c r="D307" s="5">
        <f t="shared" si="151"/>
        <v>1.3284205145710326E-2</v>
      </c>
      <c r="E307" s="5">
        <f t="shared" si="152"/>
        <v>1.5477887544556618E-2</v>
      </c>
      <c r="F307" s="5">
        <f t="shared" si="153"/>
        <v>4.2469481234626377E-2</v>
      </c>
      <c r="G307" s="5">
        <f t="shared" si="154"/>
        <v>3.6486519977416976E-3</v>
      </c>
      <c r="H307" s="5">
        <f t="shared" si="155"/>
        <v>4.1382114873086129E-3</v>
      </c>
      <c r="I307" s="5">
        <f t="shared" si="156"/>
        <v>-2.3901508393454063E-3</v>
      </c>
      <c r="J307" s="5">
        <f t="shared" si="157"/>
        <v>4.1686666513973389E-2</v>
      </c>
      <c r="K307" s="8">
        <v>90.3</v>
      </c>
      <c r="L307" s="8">
        <f t="shared" si="160"/>
        <v>89.004977576265333</v>
      </c>
      <c r="N307" s="10">
        <f t="shared" si="162"/>
        <v>2.1889073632387651E-2</v>
      </c>
      <c r="O307" s="10">
        <f t="shared" si="162"/>
        <v>6.0275336501033852E-2</v>
      </c>
      <c r="P307" s="10">
        <f t="shared" si="162"/>
        <v>3.3827078103350873E-2</v>
      </c>
      <c r="Q307" s="10">
        <f t="shared" si="162"/>
        <v>4.158183015314041E-2</v>
      </c>
      <c r="R307" s="10">
        <f t="shared" si="162"/>
        <v>7.3795913771971242E-2</v>
      </c>
      <c r="S307" s="10">
        <f t="shared" si="162"/>
        <v>8.2404881004976602E-2</v>
      </c>
      <c r="T307" s="10">
        <f t="shared" si="162"/>
        <v>0.11831495308457163</v>
      </c>
      <c r="U307" s="13">
        <f t="shared" si="159"/>
        <v>89.42024760035342</v>
      </c>
    </row>
    <row r="308" spans="1:21" x14ac:dyDescent="0.2">
      <c r="A308">
        <v>90</v>
      </c>
      <c r="B308" s="2" t="s">
        <v>6</v>
      </c>
      <c r="C308">
        <v>750</v>
      </c>
      <c r="D308" s="5">
        <f t="shared" si="151"/>
        <v>1.7119185393265117E-2</v>
      </c>
      <c r="E308" s="5">
        <f t="shared" si="152"/>
        <v>2.0337461322184086E-2</v>
      </c>
      <c r="F308" s="5">
        <f t="shared" si="153"/>
        <v>3.2991880538744467E-2</v>
      </c>
      <c r="G308" s="5">
        <f t="shared" si="154"/>
        <v>7.5112312136933201E-3</v>
      </c>
      <c r="H308" s="5">
        <f t="shared" si="155"/>
        <v>7.5102736972370021E-3</v>
      </c>
      <c r="I308" s="5">
        <f t="shared" si="156"/>
        <v>-1.3889810451031548E-3</v>
      </c>
      <c r="J308" s="5">
        <f t="shared" si="157"/>
        <v>3.9625519263206843E-2</v>
      </c>
      <c r="K308" s="8">
        <v>90.7</v>
      </c>
      <c r="L308" s="8">
        <f t="shared" si="160"/>
        <v>89.452142610582385</v>
      </c>
      <c r="N308" s="10">
        <f t="shared" si="162"/>
        <v>2.6541592944501119E-2</v>
      </c>
      <c r="O308" s="10">
        <f t="shared" si="162"/>
        <v>6.4849281385087068E-2</v>
      </c>
      <c r="P308" s="10">
        <f t="shared" si="162"/>
        <v>3.8017309883665189E-2</v>
      </c>
      <c r="Q308" s="10">
        <f t="shared" si="162"/>
        <v>4.6156071490082426E-2</v>
      </c>
      <c r="R308" s="10">
        <f t="shared" si="162"/>
        <v>7.9405608438302952E-2</v>
      </c>
      <c r="S308" s="10">
        <f t="shared" si="162"/>
        <v>8.3415792775176439E-2</v>
      </c>
      <c r="T308" s="10">
        <f t="shared" si="162"/>
        <v>0.12370657038322776</v>
      </c>
      <c r="U308" s="13">
        <f t="shared" si="159"/>
        <v>88.991203429464775</v>
      </c>
    </row>
    <row r="309" spans="1:21" x14ac:dyDescent="0.2">
      <c r="A309">
        <v>110</v>
      </c>
      <c r="B309" s="2" t="s">
        <v>6</v>
      </c>
      <c r="C309">
        <v>750</v>
      </c>
      <c r="D309" s="5">
        <f t="shared" si="151"/>
        <v>1.3678729334214004E-2</v>
      </c>
      <c r="E309" s="5">
        <f t="shared" si="152"/>
        <v>1.6349720445407889E-2</v>
      </c>
      <c r="F309" s="5">
        <f t="shared" si="153"/>
        <v>3.1354693896257446E-2</v>
      </c>
      <c r="G309" s="5">
        <f t="shared" si="154"/>
        <v>6.5459419310037181E-3</v>
      </c>
      <c r="H309" s="5">
        <f t="shared" si="155"/>
        <v>6.5919216053646479E-3</v>
      </c>
      <c r="I309" s="5">
        <f t="shared" si="156"/>
        <v>-2.0220481793754852E-3</v>
      </c>
      <c r="J309" s="5">
        <f t="shared" si="157"/>
        <v>3.1623357868334936E-2</v>
      </c>
      <c r="K309" s="8">
        <v>91.1</v>
      </c>
      <c r="L309" s="8">
        <f>100/(1+(1+0.25)*(100/K309-1))</f>
        <v>89.117143555881626</v>
      </c>
      <c r="N309" s="10">
        <f t="shared" si="162"/>
        <v>2.1324805672452027E-2</v>
      </c>
      <c r="O309" s="10">
        <f t="shared" si="162"/>
        <v>5.1375618086127763E-2</v>
      </c>
      <c r="P309" s="10">
        <f t="shared" si="162"/>
        <v>3.1470770313337067E-2</v>
      </c>
      <c r="Q309" s="10">
        <f t="shared" si="162"/>
        <v>3.7817316250089064E-2</v>
      </c>
      <c r="R309" s="10">
        <f t="shared" si="162"/>
        <v>6.4214524086784783E-2</v>
      </c>
      <c r="S309" s="10">
        <f t="shared" si="162"/>
        <v>7.1562424937367405E-2</v>
      </c>
      <c r="T309" s="10">
        <f t="shared" si="162"/>
        <v>0.10412231690120707</v>
      </c>
      <c r="U309" s="13">
        <f t="shared" si="159"/>
        <v>90.56967554161632</v>
      </c>
    </row>
    <row r="310" spans="1:21" x14ac:dyDescent="0.2">
      <c r="A310">
        <v>132</v>
      </c>
      <c r="B310" s="2" t="s">
        <v>6</v>
      </c>
      <c r="C310">
        <v>750</v>
      </c>
      <c r="D310" s="5">
        <f t="shared" si="151"/>
        <v>1.297861920965903E-2</v>
      </c>
      <c r="E310" s="5">
        <f t="shared" si="152"/>
        <v>1.4528765165482987E-2</v>
      </c>
      <c r="F310" s="5">
        <f t="shared" si="153"/>
        <v>2.9051878867188671E-2</v>
      </c>
      <c r="G310" s="5">
        <f t="shared" si="154"/>
        <v>7.4891812057077123E-3</v>
      </c>
      <c r="H310" s="5">
        <f t="shared" si="155"/>
        <v>7.5520232422896377E-3</v>
      </c>
      <c r="I310" s="5">
        <f t="shared" si="156"/>
        <v>-1.8878405193745174E-3</v>
      </c>
      <c r="J310" s="5">
        <f t="shared" si="157"/>
        <v>3.1512081536649715E-2</v>
      </c>
      <c r="K310" s="8">
        <v>91.5</v>
      </c>
      <c r="L310" s="8">
        <f t="shared" ref="L310:L323" si="163">100/(1+(1+0.25)*(100/K310-1))</f>
        <v>89.596083231334134</v>
      </c>
      <c r="N310" s="10">
        <f t="shared" si="162"/>
        <v>2.0070616443555442E-2</v>
      </c>
      <c r="O310" s="10">
        <f t="shared" si="162"/>
        <v>5.0395090701574316E-2</v>
      </c>
      <c r="P310" s="10">
        <f t="shared" si="162"/>
        <v>2.9355553751233832E-2</v>
      </c>
      <c r="Q310" s="10">
        <f t="shared" si="162"/>
        <v>3.5848220737029445E-2</v>
      </c>
      <c r="R310" s="10">
        <f t="shared" si="162"/>
        <v>6.2762808939899162E-2</v>
      </c>
      <c r="S310" s="10">
        <f t="shared" si="162"/>
        <v>6.7253664478805208E-2</v>
      </c>
      <c r="T310" s="10">
        <f t="shared" si="162"/>
        <v>0.10122470870760319</v>
      </c>
      <c r="U310" s="13">
        <f t="shared" si="159"/>
        <v>90.807987878659162</v>
      </c>
    </row>
    <row r="311" spans="1:21" x14ac:dyDescent="0.2">
      <c r="A311">
        <v>160</v>
      </c>
      <c r="B311" s="2" t="s">
        <v>6</v>
      </c>
      <c r="C311">
        <v>750</v>
      </c>
      <c r="D311" s="5">
        <f t="shared" si="151"/>
        <v>1.2033147263455342E-2</v>
      </c>
      <c r="E311" s="5">
        <f t="shared" si="152"/>
        <v>1.2434325933489171E-2</v>
      </c>
      <c r="F311" s="5">
        <f t="shared" si="153"/>
        <v>2.6197647728424325E-2</v>
      </c>
      <c r="G311" s="5">
        <f t="shared" si="154"/>
        <v>8.2714219624778484E-3</v>
      </c>
      <c r="H311" s="5">
        <f t="shared" si="155"/>
        <v>8.3609384193635145E-3</v>
      </c>
      <c r="I311" s="5">
        <f t="shared" si="156"/>
        <v>-1.7368146848274757E-3</v>
      </c>
      <c r="J311" s="5">
        <f t="shared" si="157"/>
        <v>3.0807836046203248E-2</v>
      </c>
      <c r="K311" s="8">
        <v>91.9</v>
      </c>
      <c r="L311" s="8">
        <f t="shared" si="163"/>
        <v>90.075961774074983</v>
      </c>
      <c r="N311" s="10">
        <f t="shared" si="162"/>
        <v>1.8432268695399354E-2</v>
      </c>
      <c r="O311" s="10">
        <f t="shared" si="162"/>
        <v>4.844051723305963E-2</v>
      </c>
      <c r="P311" s="10">
        <f t="shared" si="162"/>
        <v>2.6680129843116841E-2</v>
      </c>
      <c r="Q311" s="10">
        <f t="shared" si="162"/>
        <v>3.3189760227963043E-2</v>
      </c>
      <c r="R311" s="10">
        <f t="shared" si="162"/>
        <v>6.0096689109761604E-2</v>
      </c>
      <c r="S311" s="10">
        <f t="shared" si="162"/>
        <v>6.1656762689966262E-2</v>
      </c>
      <c r="T311" s="10">
        <f t="shared" si="162"/>
        <v>9.6368502668585987E-2</v>
      </c>
      <c r="U311" s="13">
        <f t="shared" si="159"/>
        <v>91.210208754262567</v>
      </c>
    </row>
    <row r="312" spans="1:21" x14ac:dyDescent="0.2">
      <c r="A312">
        <v>200</v>
      </c>
      <c r="B312" s="2" t="s">
        <v>6</v>
      </c>
      <c r="C312">
        <v>750</v>
      </c>
      <c r="D312" s="5">
        <f t="shared" si="151"/>
        <v>1.1573396105499359E-2</v>
      </c>
      <c r="E312" s="5">
        <f t="shared" si="152"/>
        <v>1.2338221350070705E-2</v>
      </c>
      <c r="F312" s="5">
        <f t="shared" si="153"/>
        <v>2.0237287630601883E-2</v>
      </c>
      <c r="G312" s="5">
        <f t="shared" si="154"/>
        <v>8.9117371606497742E-3</v>
      </c>
      <c r="H312" s="5">
        <f t="shared" si="155"/>
        <v>9.6816461964829986E-3</v>
      </c>
      <c r="I312" s="5">
        <f t="shared" si="156"/>
        <v>-5.6083689243391355E-3</v>
      </c>
      <c r="J312" s="5">
        <f t="shared" si="157"/>
        <v>3.1434285308188273E-2</v>
      </c>
      <c r="K312" s="8">
        <v>92.5</v>
      </c>
      <c r="L312" s="8">
        <f t="shared" si="163"/>
        <v>90.797546012269947</v>
      </c>
      <c r="N312" s="10">
        <f t="shared" si="162"/>
        <v>1.666239734419683E-2</v>
      </c>
      <c r="O312" s="10">
        <f t="shared" si="162"/>
        <v>4.4581735481221449E-2</v>
      </c>
      <c r="P312" s="10">
        <f t="shared" si="162"/>
        <v>2.3794146796952555E-2</v>
      </c>
      <c r="Q312" s="10">
        <f t="shared" si="162"/>
        <v>2.9575285585424129E-2</v>
      </c>
      <c r="R312" s="10">
        <f t="shared" si="162"/>
        <v>5.5504025201479977E-2</v>
      </c>
      <c r="S312" s="10">
        <f t="shared" si="162"/>
        <v>5.3851637790332682E-2</v>
      </c>
      <c r="T312" s="10">
        <f t="shared" si="162"/>
        <v>8.8568204827153815E-2</v>
      </c>
      <c r="U312" s="13">
        <f t="shared" si="159"/>
        <v>91.86378910991462</v>
      </c>
    </row>
    <row r="313" spans="1:21" x14ac:dyDescent="0.2">
      <c r="A313">
        <v>250</v>
      </c>
      <c r="B313" s="2" t="s">
        <v>6</v>
      </c>
      <c r="C313">
        <v>750</v>
      </c>
      <c r="D313" s="5">
        <f t="shared" si="151"/>
        <v>1.1301055330955496E-2</v>
      </c>
      <c r="E313" s="5">
        <f t="shared" si="152"/>
        <v>1.1447124376589984E-2</v>
      </c>
      <c r="F313" s="5">
        <f t="shared" si="153"/>
        <v>2.4172369220677781E-2</v>
      </c>
      <c r="G313" s="5">
        <f t="shared" si="154"/>
        <v>7.9510549091831584E-3</v>
      </c>
      <c r="H313" s="5">
        <f t="shared" si="155"/>
        <v>7.98393717465537E-3</v>
      </c>
      <c r="I313" s="5">
        <f t="shared" si="156"/>
        <v>-1.7118094889570779E-3</v>
      </c>
      <c r="J313" s="5">
        <f t="shared" si="157"/>
        <v>2.5775816251345673E-2</v>
      </c>
      <c r="K313" s="8">
        <v>92.5</v>
      </c>
      <c r="L313" s="8">
        <f t="shared" si="163"/>
        <v>90.797546012269947</v>
      </c>
      <c r="N313" s="10">
        <f t="shared" si="162"/>
        <v>1.7012068132409686E-2</v>
      </c>
      <c r="O313" s="10">
        <f t="shared" si="162"/>
        <v>4.2224376064495701E-2</v>
      </c>
      <c r="P313" s="10">
        <f t="shared" si="162"/>
        <v>2.4623965452155751E-2</v>
      </c>
      <c r="Q313" s="10">
        <f t="shared" si="162"/>
        <v>3.0148637079841681E-2</v>
      </c>
      <c r="R313" s="10">
        <f t="shared" si="162"/>
        <v>5.310322833506393E-2</v>
      </c>
      <c r="S313" s="10">
        <f t="shared" si="162"/>
        <v>5.6492346267540787E-2</v>
      </c>
      <c r="T313" s="10">
        <f t="shared" si="162"/>
        <v>8.6919547774450309E-2</v>
      </c>
      <c r="U313" s="13">
        <f t="shared" si="159"/>
        <v>92.003129582826574</v>
      </c>
    </row>
    <row r="314" spans="1:21" x14ac:dyDescent="0.2">
      <c r="A314">
        <v>315</v>
      </c>
      <c r="B314" s="2" t="s">
        <v>6</v>
      </c>
      <c r="C314">
        <v>750</v>
      </c>
      <c r="D314" s="5">
        <f t="shared" si="151"/>
        <v>1.0014696328185468E-2</v>
      </c>
      <c r="E314" s="5">
        <f t="shared" si="152"/>
        <v>1.0768699449627966E-2</v>
      </c>
      <c r="F314" s="5">
        <f t="shared" si="153"/>
        <v>1.9767309313577078E-2</v>
      </c>
      <c r="G314" s="5">
        <f t="shared" si="154"/>
        <v>7.919267848294928E-3</v>
      </c>
      <c r="H314" s="5">
        <f t="shared" si="155"/>
        <v>7.9505320293446063E-3</v>
      </c>
      <c r="I314" s="5">
        <f t="shared" si="156"/>
        <v>-1.7944090939207014E-3</v>
      </c>
      <c r="J314" s="5">
        <f t="shared" si="157"/>
        <v>2.5296313539909111E-2</v>
      </c>
      <c r="K314" s="8">
        <v>92.5</v>
      </c>
      <c r="L314" s="8">
        <f t="shared" si="163"/>
        <v>90.797546012269947</v>
      </c>
      <c r="N314" s="10">
        <f t="shared" si="162"/>
        <v>1.5229540671324402E-2</v>
      </c>
      <c r="O314" s="10">
        <f t="shared" si="162"/>
        <v>3.9920957682587202E-2</v>
      </c>
      <c r="P314" s="10">
        <f t="shared" si="162"/>
        <v>2.1844994887375582E-2</v>
      </c>
      <c r="Q314" s="10">
        <f t="shared" si="162"/>
        <v>2.7254563952281541E-2</v>
      </c>
      <c r="R314" s="10">
        <f t="shared" si="162"/>
        <v>4.9790044758865726E-2</v>
      </c>
      <c r="S314" s="10">
        <f t="shared" si="162"/>
        <v>4.9945028898817294E-2</v>
      </c>
      <c r="T314" s="10">
        <f t="shared" si="162"/>
        <v>7.9922409415018381E-2</v>
      </c>
      <c r="U314" s="13">
        <f t="shared" si="159"/>
        <v>92.599245212597125</v>
      </c>
    </row>
    <row r="315" spans="1:21" x14ac:dyDescent="0.2">
      <c r="A315">
        <v>355</v>
      </c>
      <c r="B315" s="2" t="s">
        <v>6</v>
      </c>
      <c r="C315">
        <v>750</v>
      </c>
      <c r="D315" s="5">
        <f t="shared" si="151"/>
        <v>9.546153045504463E-3</v>
      </c>
      <c r="E315" s="5">
        <f t="shared" si="152"/>
        <v>1.0219164421833585E-2</v>
      </c>
      <c r="F315" s="5">
        <f t="shared" si="153"/>
        <v>1.8889426371231519E-2</v>
      </c>
      <c r="G315" s="5">
        <f t="shared" si="154"/>
        <v>7.9004567425383782E-3</v>
      </c>
      <c r="H315" s="5">
        <f t="shared" si="155"/>
        <v>7.9318767744324808E-3</v>
      </c>
      <c r="I315" s="5">
        <f t="shared" si="156"/>
        <v>-1.7826903738686894E-3</v>
      </c>
      <c r="J315" s="5">
        <f t="shared" si="157"/>
        <v>2.379343057668741E-2</v>
      </c>
      <c r="K315" s="8">
        <v>92.5</v>
      </c>
      <c r="L315" s="8">
        <f t="shared" si="163"/>
        <v>90.797546012269947</v>
      </c>
      <c r="N315" s="10">
        <f t="shared" si="162"/>
        <v>1.4477378646992915E-2</v>
      </c>
      <c r="O315" s="10">
        <f t="shared" si="162"/>
        <v>3.7763129986020195E-2</v>
      </c>
      <c r="P315" s="10">
        <f t="shared" si="162"/>
        <v>2.0790333514609759E-2</v>
      </c>
      <c r="Q315" s="10">
        <f t="shared" si="162"/>
        <v>2.5918403697685975E-2</v>
      </c>
      <c r="R315" s="10">
        <f t="shared" si="162"/>
        <v>4.7322029616925186E-2</v>
      </c>
      <c r="S315" s="10">
        <f t="shared" si="162"/>
        <v>4.7669839675049779E-2</v>
      </c>
      <c r="T315" s="10">
        <f t="shared" si="162"/>
        <v>7.6497817558359146E-2</v>
      </c>
      <c r="U315" s="13">
        <f t="shared" si="159"/>
        <v>92.893825114121796</v>
      </c>
    </row>
    <row r="316" spans="1:21" x14ac:dyDescent="0.2">
      <c r="A316">
        <v>400</v>
      </c>
      <c r="B316" s="2" t="s">
        <v>6</v>
      </c>
      <c r="C316">
        <v>750</v>
      </c>
      <c r="D316" s="5">
        <f t="shared" si="151"/>
        <v>9.0698290310622619E-3</v>
      </c>
      <c r="E316" s="5">
        <f t="shared" si="152"/>
        <v>9.6637430795794982E-3</v>
      </c>
      <c r="F316" s="5">
        <f t="shared" si="153"/>
        <v>1.7997667839741202E-2</v>
      </c>
      <c r="G316" s="5">
        <f t="shared" si="154"/>
        <v>7.8985633206937189E-3</v>
      </c>
      <c r="H316" s="5">
        <f t="shared" si="155"/>
        <v>7.9378965173217547E-3</v>
      </c>
      <c r="I316" s="5">
        <f t="shared" si="156"/>
        <v>-1.7315491891639057E-3</v>
      </c>
      <c r="J316" s="5">
        <f t="shared" si="157"/>
        <v>2.226453358951648E-2</v>
      </c>
      <c r="K316" s="8">
        <v>92.5</v>
      </c>
      <c r="L316" s="8">
        <f t="shared" si="163"/>
        <v>90.797546012269947</v>
      </c>
      <c r="N316" s="10">
        <f t="shared" ref="N316:T323" si="164">N154*(100-$K316)/$K316*$K154/(100-$K154)</f>
        <v>1.37236875531514E-2</v>
      </c>
      <c r="O316" s="10">
        <f t="shared" si="164"/>
        <v>3.5614362803799551E-2</v>
      </c>
      <c r="P316" s="10">
        <f t="shared" si="164"/>
        <v>1.9730623319695956E-2</v>
      </c>
      <c r="Q316" s="10">
        <f t="shared" si="164"/>
        <v>2.4584915281003802E-2</v>
      </c>
      <c r="R316" s="10">
        <f t="shared" si="164"/>
        <v>4.4867857720817139E-2</v>
      </c>
      <c r="S316" s="10">
        <f t="shared" si="164"/>
        <v>4.5390713712683994E-2</v>
      </c>
      <c r="T316" s="10">
        <f t="shared" si="164"/>
        <v>7.3100684188750917E-2</v>
      </c>
      <c r="U316" s="13">
        <f t="shared" si="159"/>
        <v>93.187900700667797</v>
      </c>
    </row>
    <row r="317" spans="1:21" x14ac:dyDescent="0.2">
      <c r="A317">
        <v>500</v>
      </c>
      <c r="B317" s="2" t="s">
        <v>6</v>
      </c>
      <c r="C317">
        <v>750</v>
      </c>
      <c r="D317" s="5">
        <f t="shared" si="151"/>
        <v>8.5819362534759712E-3</v>
      </c>
      <c r="E317" s="5">
        <f t="shared" si="152"/>
        <v>9.1129454119368847E-3</v>
      </c>
      <c r="F317" s="5">
        <f t="shared" si="153"/>
        <v>1.7121225759671441E-2</v>
      </c>
      <c r="G317" s="5">
        <f t="shared" si="154"/>
        <v>7.8788916410511556E-3</v>
      </c>
      <c r="H317" s="5">
        <f t="shared" si="155"/>
        <v>7.9190335552990904E-3</v>
      </c>
      <c r="I317" s="5">
        <f t="shared" si="156"/>
        <v>-1.6238723109477105E-3</v>
      </c>
      <c r="J317" s="5">
        <f t="shared" si="157"/>
        <v>2.067693459670334E-2</v>
      </c>
      <c r="K317" s="8">
        <v>92.5</v>
      </c>
      <c r="L317" s="8">
        <f t="shared" si="163"/>
        <v>90.797546012269947</v>
      </c>
      <c r="N317" s="10">
        <f t="shared" si="164"/>
        <v>1.2970630957713513E-2</v>
      </c>
      <c r="O317" s="10">
        <f t="shared" si="164"/>
        <v>3.3447974009664302E-2</v>
      </c>
      <c r="P317" s="10">
        <f t="shared" si="164"/>
        <v>1.8675005997003717E-2</v>
      </c>
      <c r="Q317" s="10">
        <f t="shared" si="164"/>
        <v>2.3255813945401861E-2</v>
      </c>
      <c r="R317" s="10">
        <f t="shared" si="164"/>
        <v>4.2390981894468285E-2</v>
      </c>
      <c r="S317" s="10">
        <f t="shared" si="164"/>
        <v>4.3122886217873864E-2</v>
      </c>
      <c r="T317" s="10">
        <f t="shared" si="164"/>
        <v>6.9667094907190183E-2</v>
      </c>
      <c r="U317" s="13">
        <f t="shared" si="159"/>
        <v>93.487030194825721</v>
      </c>
    </row>
    <row r="318" spans="1:21" x14ac:dyDescent="0.2">
      <c r="A318">
        <v>560</v>
      </c>
      <c r="B318" s="2" t="s">
        <v>6</v>
      </c>
      <c r="C318">
        <v>750</v>
      </c>
      <c r="D318" s="5">
        <f t="shared" si="151"/>
        <v>8.3584638877843842E-3</v>
      </c>
      <c r="E318" s="5">
        <f t="shared" si="152"/>
        <v>8.9958725671165918E-3</v>
      </c>
      <c r="F318" s="5">
        <f t="shared" si="153"/>
        <v>1.7087787024316722E-2</v>
      </c>
      <c r="G318" s="5">
        <f t="shared" si="154"/>
        <v>7.8120067944614791E-3</v>
      </c>
      <c r="H318" s="5">
        <f t="shared" si="155"/>
        <v>7.9881247909184411E-3</v>
      </c>
      <c r="I318" s="5">
        <f t="shared" si="156"/>
        <v>-1.5546730935216413E-3</v>
      </c>
      <c r="J318" s="5">
        <f t="shared" si="157"/>
        <v>1.9191976673690506E-2</v>
      </c>
      <c r="K318" s="8">
        <v>92.5</v>
      </c>
      <c r="L318" s="8">
        <f t="shared" si="163"/>
        <v>90.797546012269947</v>
      </c>
      <c r="N318" s="10">
        <f t="shared" si="164"/>
        <v>1.2639515205936556E-2</v>
      </c>
      <c r="O318" s="10">
        <f t="shared" si="164"/>
        <v>3.176498179679995E-2</v>
      </c>
      <c r="P318" s="10">
        <f t="shared" si="164"/>
        <v>1.8308116858332127E-2</v>
      </c>
      <c r="Q318" s="10">
        <f t="shared" si="164"/>
        <v>2.2624763197823746E-2</v>
      </c>
      <c r="R318" s="10">
        <f t="shared" si="164"/>
        <v>4.0668685102551054E-2</v>
      </c>
      <c r="S318" s="10">
        <f t="shared" si="164"/>
        <v>4.241281399722447E-2</v>
      </c>
      <c r="T318" s="10">
        <f t="shared" si="164"/>
        <v>6.7879558644766427E-2</v>
      </c>
      <c r="U318" s="13">
        <f t="shared" si="159"/>
        <v>93.643519243788916</v>
      </c>
    </row>
    <row r="319" spans="1:21" x14ac:dyDescent="0.2">
      <c r="A319">
        <v>630</v>
      </c>
      <c r="B319" s="2" t="s">
        <v>6</v>
      </c>
      <c r="C319">
        <v>750</v>
      </c>
      <c r="D319" s="5">
        <f t="shared" si="151"/>
        <v>8.0450110186557275E-3</v>
      </c>
      <c r="E319" s="5">
        <f t="shared" si="152"/>
        <v>8.8332931104429663E-3</v>
      </c>
      <c r="F319" s="5">
        <f t="shared" si="153"/>
        <v>1.718546217021967E-2</v>
      </c>
      <c r="G319" s="5">
        <f t="shared" si="154"/>
        <v>7.8142378373214083E-3</v>
      </c>
      <c r="H319" s="5">
        <f t="shared" si="155"/>
        <v>7.9256455569884504E-3</v>
      </c>
      <c r="I319" s="5">
        <f t="shared" si="156"/>
        <v>-1.0448472714034984E-3</v>
      </c>
      <c r="J319" s="5">
        <f t="shared" si="157"/>
        <v>1.7310804999764048E-2</v>
      </c>
      <c r="K319" s="8">
        <v>92.5</v>
      </c>
      <c r="L319" s="8">
        <f t="shared" si="163"/>
        <v>90.797546012269947</v>
      </c>
      <c r="N319" s="10">
        <f t="shared" si="164"/>
        <v>1.2301196195704715E-2</v>
      </c>
      <c r="O319" s="10">
        <f t="shared" si="164"/>
        <v>3.0042295716907887E-2</v>
      </c>
      <c r="P319" s="10">
        <f t="shared" si="164"/>
        <v>1.7946769755310749E-2</v>
      </c>
      <c r="Q319" s="10">
        <f t="shared" si="164"/>
        <v>2.2035433307648348E-2</v>
      </c>
      <c r="R319" s="10">
        <f t="shared" si="164"/>
        <v>3.8912511152700488E-2</v>
      </c>
      <c r="S319" s="10">
        <f t="shared" si="164"/>
        <v>4.1804014762135085E-2</v>
      </c>
      <c r="T319" s="10">
        <f t="shared" si="164"/>
        <v>6.6069607421988724E-2</v>
      </c>
      <c r="U319" s="13">
        <f t="shared" si="159"/>
        <v>93.802505299652921</v>
      </c>
    </row>
    <row r="320" spans="1:21" x14ac:dyDescent="0.2">
      <c r="A320">
        <v>710</v>
      </c>
      <c r="B320" s="2" t="s">
        <v>6</v>
      </c>
      <c r="C320">
        <v>750</v>
      </c>
      <c r="D320" s="5">
        <f t="shared" si="151"/>
        <v>8.0510365013941008E-3</v>
      </c>
      <c r="E320" s="5">
        <f t="shared" si="152"/>
        <v>8.7124422346705893E-3</v>
      </c>
      <c r="F320" s="5">
        <f t="shared" si="153"/>
        <v>1.8992539348612572E-2</v>
      </c>
      <c r="G320" s="5">
        <f t="shared" si="154"/>
        <v>7.8488157127793307E-3</v>
      </c>
      <c r="H320" s="5">
        <f t="shared" si="155"/>
        <v>7.9212397689584074E-3</v>
      </c>
      <c r="I320" s="5">
        <f t="shared" si="156"/>
        <v>-8.8928990781753092E-4</v>
      </c>
      <c r="J320" s="5">
        <f t="shared" si="157"/>
        <v>1.5170777368776645E-2</v>
      </c>
      <c r="K320" s="8">
        <v>92.5</v>
      </c>
      <c r="L320" s="8">
        <f t="shared" si="163"/>
        <v>90.797546012269947</v>
      </c>
      <c r="N320" s="10">
        <f t="shared" si="164"/>
        <v>1.2295611966303861E-2</v>
      </c>
      <c r="O320" s="10">
        <f t="shared" si="164"/>
        <v>2.8154949644063877E-2</v>
      </c>
      <c r="P320" s="10">
        <f t="shared" si="164"/>
        <v>1.8250288426891022E-2</v>
      </c>
      <c r="Q320" s="10">
        <f t="shared" si="164"/>
        <v>2.1979621293825247E-2</v>
      </c>
      <c r="R320" s="10">
        <f t="shared" si="164"/>
        <v>3.7341597715470916E-2</v>
      </c>
      <c r="S320" s="10">
        <f t="shared" si="164"/>
        <v>4.3046581343397082E-2</v>
      </c>
      <c r="T320" s="10">
        <f t="shared" si="164"/>
        <v>6.5807561027374104E-2</v>
      </c>
      <c r="U320" s="13">
        <f t="shared" si="159"/>
        <v>93.825568195074581</v>
      </c>
    </row>
    <row r="321" spans="1:21" x14ac:dyDescent="0.2">
      <c r="A321">
        <v>800</v>
      </c>
      <c r="B321" s="2" t="s">
        <v>6</v>
      </c>
      <c r="C321">
        <v>750</v>
      </c>
      <c r="D321" s="5">
        <f t="shared" si="151"/>
        <v>8.035526104570586E-3</v>
      </c>
      <c r="E321" s="5">
        <f t="shared" si="152"/>
        <v>8.6168650881283948E-3</v>
      </c>
      <c r="F321" s="5">
        <f t="shared" si="153"/>
        <v>2.0774034226249974E-2</v>
      </c>
      <c r="G321" s="5">
        <f t="shared" si="154"/>
        <v>7.8167344374915626E-3</v>
      </c>
      <c r="H321" s="5">
        <f t="shared" si="155"/>
        <v>7.9528548872058596E-3</v>
      </c>
      <c r="I321" s="5">
        <f t="shared" si="156"/>
        <v>-6.7046706935408595E-4</v>
      </c>
      <c r="J321" s="5">
        <f t="shared" si="157"/>
        <v>1.3000002487319466E-2</v>
      </c>
      <c r="K321" s="8">
        <v>92.5</v>
      </c>
      <c r="L321" s="8">
        <f t="shared" si="163"/>
        <v>90.797546012269947</v>
      </c>
      <c r="N321" s="10">
        <f t="shared" si="164"/>
        <v>1.2286205218851211E-2</v>
      </c>
      <c r="O321" s="10">
        <f t="shared" si="164"/>
        <v>2.6268891973531935E-2</v>
      </c>
      <c r="P321" s="10">
        <f t="shared" si="164"/>
        <v>1.8550886902100432E-2</v>
      </c>
      <c r="Q321" s="10">
        <f t="shared" si="164"/>
        <v>2.1926379527486915E-2</v>
      </c>
      <c r="R321" s="10">
        <f t="shared" si="164"/>
        <v>3.5763583563709893E-2</v>
      </c>
      <c r="S321" s="10">
        <f t="shared" si="164"/>
        <v>4.4283589837276136E-2</v>
      </c>
      <c r="T321" s="10">
        <f t="shared" si="164"/>
        <v>6.552555016161174E-2</v>
      </c>
      <c r="U321" s="13">
        <f t="shared" si="159"/>
        <v>93.850400851328885</v>
      </c>
    </row>
    <row r="322" spans="1:21" x14ac:dyDescent="0.2">
      <c r="A322">
        <v>900</v>
      </c>
      <c r="B322" s="2" t="s">
        <v>6</v>
      </c>
      <c r="C322">
        <v>750</v>
      </c>
      <c r="D322" s="5">
        <f t="shared" si="151"/>
        <v>7.7859241154405838E-3</v>
      </c>
      <c r="E322" s="5">
        <f t="shared" si="152"/>
        <v>8.1761925174054367E-3</v>
      </c>
      <c r="F322" s="5">
        <f t="shared" si="153"/>
        <v>1.8665769828490955E-2</v>
      </c>
      <c r="G322" s="5">
        <f t="shared" si="154"/>
        <v>7.8410659793516774E-3</v>
      </c>
      <c r="H322" s="5">
        <f t="shared" si="155"/>
        <v>7.9122434067896291E-3</v>
      </c>
      <c r="I322" s="5">
        <f t="shared" si="156"/>
        <v>-1.0065122690411932E-3</v>
      </c>
      <c r="J322" s="5">
        <f t="shared" si="157"/>
        <v>1.4549070554799717E-2</v>
      </c>
      <c r="K322" s="8">
        <v>92.5</v>
      </c>
      <c r="L322" s="8">
        <f t="shared" si="163"/>
        <v>90.797546012269947</v>
      </c>
      <c r="N322" s="10">
        <f t="shared" si="164"/>
        <v>1.1807695558222449E-2</v>
      </c>
      <c r="O322" s="10">
        <f t="shared" si="164"/>
        <v>2.6993922852593406E-2</v>
      </c>
      <c r="P322" s="10">
        <f t="shared" si="164"/>
        <v>1.7566813788766546E-2</v>
      </c>
      <c r="Q322" s="10">
        <f t="shared" si="164"/>
        <v>2.1149122795788674E-2</v>
      </c>
      <c r="R322" s="10">
        <f t="shared" si="164"/>
        <v>3.5981614958397787E-2</v>
      </c>
      <c r="S322" s="10">
        <f t="shared" si="164"/>
        <v>4.1700225312051607E-2</v>
      </c>
      <c r="T322" s="10">
        <f t="shared" si="164"/>
        <v>6.3923754133236754E-2</v>
      </c>
      <c r="U322" s="13">
        <f t="shared" si="159"/>
        <v>93.991697818109671</v>
      </c>
    </row>
    <row r="323" spans="1:21" x14ac:dyDescent="0.2">
      <c r="A323">
        <v>1000</v>
      </c>
      <c r="B323" s="2" t="s">
        <v>6</v>
      </c>
      <c r="C323">
        <v>750</v>
      </c>
      <c r="D323" s="5">
        <f t="shared" si="151"/>
        <v>7.5094936240999166E-3</v>
      </c>
      <c r="E323" s="5">
        <f t="shared" si="152"/>
        <v>7.7642461234964238E-3</v>
      </c>
      <c r="F323" s="5">
        <f t="shared" si="153"/>
        <v>1.6521358459080121E-2</v>
      </c>
      <c r="G323" s="5">
        <f t="shared" si="154"/>
        <v>7.8537171987725224E-3</v>
      </c>
      <c r="H323" s="5">
        <f t="shared" si="155"/>
        <v>7.8892939453127919E-3</v>
      </c>
      <c r="I323" s="5">
        <f t="shared" si="156"/>
        <v>-1.2539328780254433E-3</v>
      </c>
      <c r="J323" s="5">
        <f t="shared" si="157"/>
        <v>1.6025922590258528E-2</v>
      </c>
      <c r="K323" s="8">
        <v>92.5</v>
      </c>
      <c r="L323" s="8">
        <f t="shared" si="163"/>
        <v>90.797546012269947</v>
      </c>
      <c r="N323" s="10">
        <f t="shared" si="164"/>
        <v>1.1324808886756025E-2</v>
      </c>
      <c r="O323" s="10">
        <f t="shared" si="164"/>
        <v>2.77116399421748E-2</v>
      </c>
      <c r="P323" s="10">
        <f t="shared" si="164"/>
        <v>1.6578792123360112E-2</v>
      </c>
      <c r="Q323" s="10">
        <f t="shared" si="164"/>
        <v>2.0376266030598687E-2</v>
      </c>
      <c r="R323" s="10">
        <f t="shared" si="164"/>
        <v>3.6193128098565716E-2</v>
      </c>
      <c r="S323" s="10">
        <f t="shared" si="164"/>
        <v>3.9110365201249712E-2</v>
      </c>
      <c r="T323" s="10">
        <f t="shared" si="164"/>
        <v>6.2310099062994888E-2</v>
      </c>
      <c r="U323" s="13">
        <f t="shared" si="159"/>
        <v>94.134471740600503</v>
      </c>
    </row>
    <row r="327" spans="1:21" ht="26" x14ac:dyDescent="0.3">
      <c r="A327" s="7" t="s">
        <v>24</v>
      </c>
      <c r="B327" s="21"/>
    </row>
    <row r="328" spans="1:21" x14ac:dyDescent="0.2">
      <c r="K328" s="3" t="s">
        <v>26</v>
      </c>
      <c r="L328" s="3" t="s">
        <v>26</v>
      </c>
      <c r="M328" s="3" t="s">
        <v>0</v>
      </c>
      <c r="N328" s="3" t="s">
        <v>22</v>
      </c>
      <c r="O328" s="3" t="s">
        <v>18</v>
      </c>
      <c r="P328" s="3" t="s">
        <v>21</v>
      </c>
      <c r="Q328" s="3" t="s">
        <v>20</v>
      </c>
      <c r="R328" s="3" t="s">
        <v>17</v>
      </c>
      <c r="S328" s="3" t="s">
        <v>19</v>
      </c>
      <c r="T328" s="3" t="s">
        <v>16</v>
      </c>
      <c r="U328" s="3" t="s">
        <v>23</v>
      </c>
    </row>
    <row r="329" spans="1:21" x14ac:dyDescent="0.2">
      <c r="K329" s="3" t="s">
        <v>28</v>
      </c>
      <c r="L329" s="3" t="s">
        <v>27</v>
      </c>
      <c r="M329" s="2" t="s">
        <v>1</v>
      </c>
      <c r="N329">
        <v>0.25</v>
      </c>
      <c r="O329">
        <v>0.25</v>
      </c>
      <c r="P329">
        <v>0.5</v>
      </c>
      <c r="Q329">
        <v>0.5</v>
      </c>
      <c r="R329">
        <v>0.5</v>
      </c>
      <c r="S329">
        <v>1</v>
      </c>
      <c r="T329">
        <v>1</v>
      </c>
      <c r="U329" s="2">
        <v>1</v>
      </c>
    </row>
    <row r="330" spans="1:21" x14ac:dyDescent="0.2">
      <c r="A330" s="3" t="s">
        <v>42</v>
      </c>
      <c r="B330" s="3" t="s">
        <v>39</v>
      </c>
      <c r="C330" s="3" t="s">
        <v>40</v>
      </c>
      <c r="D330" s="12" t="s">
        <v>9</v>
      </c>
      <c r="E330" s="12" t="s">
        <v>10</v>
      </c>
      <c r="F330" s="12" t="s">
        <v>11</v>
      </c>
      <c r="G330" s="12" t="s">
        <v>12</v>
      </c>
      <c r="H330" s="12" t="s">
        <v>13</v>
      </c>
      <c r="I330" s="12" t="s">
        <v>14</v>
      </c>
      <c r="J330" s="12" t="s">
        <v>15</v>
      </c>
      <c r="K330" s="3" t="s">
        <v>8</v>
      </c>
      <c r="L330" s="3" t="s">
        <v>8</v>
      </c>
      <c r="M330" s="4" t="s">
        <v>4</v>
      </c>
      <c r="N330">
        <v>0.25</v>
      </c>
      <c r="O330">
        <v>1</v>
      </c>
      <c r="P330">
        <v>0.25</v>
      </c>
      <c r="Q330">
        <v>0.5</v>
      </c>
      <c r="R330">
        <v>1</v>
      </c>
      <c r="S330">
        <v>0.5</v>
      </c>
      <c r="T330">
        <v>1</v>
      </c>
      <c r="U330" s="2">
        <v>1</v>
      </c>
    </row>
    <row r="331" spans="1:21" x14ac:dyDescent="0.2">
      <c r="A331">
        <v>0.12</v>
      </c>
      <c r="B331" s="2" t="s">
        <v>24</v>
      </c>
      <c r="C331">
        <v>1500</v>
      </c>
      <c r="D331" s="5">
        <f>-1/9*T331+28/45*R331-8/45*O331+4/9*S331-22/9*Q331-8/45*P331+128/45*N331</f>
        <v>0.25456592015069152</v>
      </c>
      <c r="E331" s="5">
        <f>2/3*T331-6/5*R331+8/15*O331-8/3*S331+8/3*Q331+128/15*P331-128/15*N331</f>
        <v>9.1513335911982185E-2</v>
      </c>
      <c r="F331" s="5">
        <f>-8/9*T331+56/45*R331-16/45*O331+32/9*S331-32/9*Q331-256/45*P331+256/45*N331</f>
        <v>6.0051810827441932E-2</v>
      </c>
      <c r="G331" s="5">
        <f>-8/3*T331+56/5*R331-128/15*O331+8/3*S331-8/3*Q331-128/15*P331+128/15*N331</f>
        <v>2.344849251777692E-3</v>
      </c>
      <c r="H331" s="5">
        <f>32/9*T331-416/45*R331+256/45*O331-32/9*S331+32/9*Q331+256/45*P331-256/45*N331</f>
        <v>3.0725147167602884E-3</v>
      </c>
      <c r="I331" s="5">
        <f>-2*R331+10*Q331-8*P331</f>
        <v>-0.22984729247158198</v>
      </c>
      <c r="J331" s="5">
        <f>4/9*T331-28/45*R331+128/45*O331-4/9*S331-68/9*Q331+368/45*P331-128/45*N331</f>
        <v>0.43317019051979133</v>
      </c>
      <c r="K331" s="8">
        <v>64.8</v>
      </c>
      <c r="L331" s="8">
        <f>100/(1+(1+0.15)*(100/K331-1))</f>
        <v>61.550151975683903</v>
      </c>
      <c r="N331" s="10">
        <f t="shared" ref="N331:T340" si="165">N169*(100-$K331)/$K331*$K169/(100-$K169)</f>
        <v>0.25085744637516488</v>
      </c>
      <c r="O331" s="10">
        <f t="shared" si="165"/>
        <v>0.48529863483635372</v>
      </c>
      <c r="P331" s="10">
        <f t="shared" si="165"/>
        <v>0.2850681391847017</v>
      </c>
      <c r="Q331" s="10">
        <f t="shared" si="165"/>
        <v>0.30918958053396944</v>
      </c>
      <c r="R331" s="10">
        <f t="shared" si="165"/>
        <v>0.52059899216683136</v>
      </c>
      <c r="S331" s="10">
        <f t="shared" si="165"/>
        <v>0.40085430927640625</v>
      </c>
      <c r="T331" s="10">
        <f t="shared" si="165"/>
        <v>0.61487132890686214</v>
      </c>
      <c r="U331" s="13">
        <f>100/(1+T331)</f>
        <v>61.924438318990994</v>
      </c>
    </row>
    <row r="332" spans="1:21" x14ac:dyDescent="0.2">
      <c r="A332">
        <v>0.18</v>
      </c>
      <c r="B332" s="2" t="s">
        <v>24</v>
      </c>
      <c r="C332">
        <v>1500</v>
      </c>
      <c r="D332" s="5">
        <f t="shared" ref="D332:D368" si="166">-1/9*T332+28/45*R332-8/45*O332+4/9*S332-22/9*Q332-8/45*P332+128/45*N332</f>
        <v>0.19749189957009611</v>
      </c>
      <c r="E332" s="5">
        <f t="shared" ref="E332:E368" si="167">2/3*T332-6/5*R332+8/15*O332-8/3*S332+8/3*Q332+128/15*P332-128/15*N332</f>
        <v>7.4376166726561665E-2</v>
      </c>
      <c r="F332" s="5">
        <f t="shared" ref="F332:F368" si="168">-8/9*T332+56/45*R332-16/45*O332+32/9*S332-32/9*Q332-256/45*P332+256/45*N332</f>
        <v>4.8893075252974594E-2</v>
      </c>
      <c r="G332" s="5">
        <f t="shared" ref="G332:G368" si="169">-8/3*T332+56/5*R332-128/15*O332+8/3*S332-8/3*Q332-128/15*P332+128/15*N332</f>
        <v>1.6435409260060485E-3</v>
      </c>
      <c r="H332" s="5">
        <f t="shared" ref="H332:H368" si="170">32/9*T332-416/45*R332+256/45*O332-32/9*S332+32/9*Q332+256/45*P332-256/45*N332</f>
        <v>2.3271658289398811E-3</v>
      </c>
      <c r="I332" s="5">
        <f t="shared" ref="I332:I368" si="171">-2*R332+10*Q332-8*P332</f>
        <v>-9.4328715228553017E-2</v>
      </c>
      <c r="J332" s="5">
        <f t="shared" ref="J332:J368" si="172">4/9*T332-28/45*R332+128/45*O332-4/9*S332-68/9*Q332+368/45*P332-128/45*N332</f>
        <v>0.24989794366326445</v>
      </c>
      <c r="K332" s="8">
        <v>69.900000000000006</v>
      </c>
      <c r="L332" s="8">
        <f t="shared" ref="L332:L353" si="173">100/(1+(1+0.15)*(100/K332-1))</f>
        <v>66.880352102569006</v>
      </c>
      <c r="N332" s="10">
        <f t="shared" si="165"/>
        <v>0.21121297194535144</v>
      </c>
      <c r="O332" s="10">
        <f t="shared" si="165"/>
        <v>0.37526731998556917</v>
      </c>
      <c r="P332" s="10">
        <f t="shared" si="165"/>
        <v>0.23902741703845135</v>
      </c>
      <c r="Q332" s="10">
        <f t="shared" si="165"/>
        <v>0.26256427052821979</v>
      </c>
      <c r="R332" s="10">
        <f t="shared" si="165"/>
        <v>0.40387604210157013</v>
      </c>
      <c r="S332" s="10">
        <f t="shared" si="165"/>
        <v>0.33706394653990857</v>
      </c>
      <c r="T332" s="10">
        <f t="shared" si="165"/>
        <v>0.48030107673928985</v>
      </c>
      <c r="U332" s="13">
        <f t="shared" ref="U332:U395" si="174">100/(1+T332)</f>
        <v>67.553825077445353</v>
      </c>
    </row>
    <row r="333" spans="1:21" x14ac:dyDescent="0.2">
      <c r="A333">
        <v>0.25</v>
      </c>
      <c r="B333" s="2" t="s">
        <v>24</v>
      </c>
      <c r="C333">
        <v>1500</v>
      </c>
      <c r="D333" s="5">
        <f t="shared" si="166"/>
        <v>0.15340372010186953</v>
      </c>
      <c r="E333" s="5">
        <f t="shared" si="167"/>
        <v>6.5701392713242823E-2</v>
      </c>
      <c r="F333" s="5">
        <f t="shared" si="168"/>
        <v>4.7483483825043638E-2</v>
      </c>
      <c r="G333" s="5">
        <f t="shared" si="169"/>
        <v>4.6723890012327907E-3</v>
      </c>
      <c r="H333" s="5">
        <f t="shared" si="170"/>
        <v>5.3195818456601707E-3</v>
      </c>
      <c r="I333" s="5">
        <f t="shared" si="171"/>
        <v>-7.8571009001839887E-2</v>
      </c>
      <c r="J333" s="5">
        <f t="shared" si="172"/>
        <v>0.19550055003481887</v>
      </c>
      <c r="K333" s="8">
        <v>73.5</v>
      </c>
      <c r="L333" s="8">
        <f t="shared" si="173"/>
        <v>70.690069728300074</v>
      </c>
      <c r="N333" s="10">
        <f t="shared" si="165"/>
        <v>0.16546660384069065</v>
      </c>
      <c r="O333" s="10">
        <f t="shared" si="165"/>
        <v>0.29122689816788672</v>
      </c>
      <c r="P333" s="10">
        <f t="shared" si="165"/>
        <v>0.19093045016409516</v>
      </c>
      <c r="Q333" s="10">
        <f t="shared" si="165"/>
        <v>0.20863144291304467</v>
      </c>
      <c r="R333" s="10">
        <f t="shared" si="165"/>
        <v>0.31872091840976258</v>
      </c>
      <c r="S333" s="10">
        <f t="shared" si="165"/>
        <v>0.27867622235966427</v>
      </c>
      <c r="T333" s="10">
        <f t="shared" si="165"/>
        <v>0.39351010852002821</v>
      </c>
      <c r="U333" s="13">
        <f t="shared" si="174"/>
        <v>71.761230427100813</v>
      </c>
    </row>
    <row r="334" spans="1:21" x14ac:dyDescent="0.2">
      <c r="A334">
        <v>0.37</v>
      </c>
      <c r="B334" s="2" t="s">
        <v>24</v>
      </c>
      <c r="C334">
        <v>1500</v>
      </c>
      <c r="D334" s="5">
        <f t="shared" si="166"/>
        <v>0.10721484278634896</v>
      </c>
      <c r="E334" s="5">
        <f t="shared" si="167"/>
        <v>4.8872791808161953E-2</v>
      </c>
      <c r="F334" s="5">
        <f t="shared" si="168"/>
        <v>3.2933989861277491E-2</v>
      </c>
      <c r="G334" s="5">
        <f t="shared" si="169"/>
        <v>3.1780522818882773E-3</v>
      </c>
      <c r="H334" s="5">
        <f t="shared" si="170"/>
        <v>3.5670997641391589E-3</v>
      </c>
      <c r="I334" s="5">
        <f t="shared" si="171"/>
        <v>-3.3479974154605241E-2</v>
      </c>
      <c r="J334" s="5">
        <f t="shared" si="172"/>
        <v>0.15981939207989482</v>
      </c>
      <c r="K334" s="8">
        <v>77.3</v>
      </c>
      <c r="L334" s="8">
        <f t="shared" si="173"/>
        <v>74.754605676708081</v>
      </c>
      <c r="N334" s="10">
        <f t="shared" si="165"/>
        <v>0.12317372462141965</v>
      </c>
      <c r="O334" s="10">
        <f t="shared" si="165"/>
        <v>0.24884828983573973</v>
      </c>
      <c r="P334" s="10">
        <f t="shared" si="165"/>
        <v>0.14165850468971516</v>
      </c>
      <c r="Q334" s="10">
        <f t="shared" si="165"/>
        <v>0.16371979736891518</v>
      </c>
      <c r="R334" s="10">
        <f t="shared" si="165"/>
        <v>0.26870495516301784</v>
      </c>
      <c r="S334" s="10">
        <f t="shared" si="165"/>
        <v>0.21392277340996638</v>
      </c>
      <c r="T334" s="10">
        <f t="shared" si="165"/>
        <v>0.32210619442710531</v>
      </c>
      <c r="U334" s="13">
        <f t="shared" si="174"/>
        <v>75.636889397777892</v>
      </c>
    </row>
    <row r="335" spans="1:21" x14ac:dyDescent="0.2">
      <c r="A335">
        <v>0.55000000000000004</v>
      </c>
      <c r="B335" s="2" t="s">
        <v>24</v>
      </c>
      <c r="C335">
        <v>1500</v>
      </c>
      <c r="D335" s="5">
        <f t="shared" si="166"/>
        <v>8.9190454382611778E-2</v>
      </c>
      <c r="E335" s="5">
        <f t="shared" si="167"/>
        <v>3.7865316547019634E-2</v>
      </c>
      <c r="F335" s="5">
        <f t="shared" si="168"/>
        <v>2.545235746587049E-2</v>
      </c>
      <c r="G335" s="5">
        <f t="shared" si="169"/>
        <v>7.6299099248666735E-6</v>
      </c>
      <c r="H335" s="5">
        <f t="shared" si="170"/>
        <v>3.3270283396524825E-4</v>
      </c>
      <c r="I335" s="5">
        <f t="shared" si="171"/>
        <v>-2.1166572026279029E-2</v>
      </c>
      <c r="J335" s="5">
        <f t="shared" si="172"/>
        <v>0.12909377556234336</v>
      </c>
      <c r="K335" s="8">
        <v>80.8</v>
      </c>
      <c r="L335" s="8">
        <f t="shared" si="173"/>
        <v>78.538102643856917</v>
      </c>
      <c r="N335" s="10">
        <f t="shared" si="165"/>
        <v>0.10302569266484805</v>
      </c>
      <c r="O335" s="10">
        <f t="shared" si="165"/>
        <v>0.20819746080165202</v>
      </c>
      <c r="P335" s="10">
        <f t="shared" si="165"/>
        <v>0.11726835690513178</v>
      </c>
      <c r="Q335" s="10">
        <f t="shared" si="165"/>
        <v>0.13619810756589898</v>
      </c>
      <c r="R335" s="10">
        <f t="shared" si="165"/>
        <v>0.22250039622210732</v>
      </c>
      <c r="S335" s="10">
        <f t="shared" si="165"/>
        <v>0.1742833694589207</v>
      </c>
      <c r="T335" s="10">
        <f t="shared" si="165"/>
        <v>0.26077566467545626</v>
      </c>
      <c r="U335" s="13">
        <f t="shared" si="174"/>
        <v>79.316251734396857</v>
      </c>
    </row>
    <row r="336" spans="1:21" x14ac:dyDescent="0.2">
      <c r="A336">
        <v>0.75</v>
      </c>
      <c r="B336" s="2" t="s">
        <v>24</v>
      </c>
      <c r="C336">
        <v>1500</v>
      </c>
      <c r="D336" s="5">
        <f t="shared" si="166"/>
        <v>7.099993975030619E-2</v>
      </c>
      <c r="E336" s="5">
        <f t="shared" si="167"/>
        <v>3.4481262360086307E-2</v>
      </c>
      <c r="F336" s="5">
        <f t="shared" si="168"/>
        <v>2.2120522984137692E-2</v>
      </c>
      <c r="G336" s="5">
        <f t="shared" si="169"/>
        <v>1.2680156200910453E-3</v>
      </c>
      <c r="H336" s="5">
        <f t="shared" si="170"/>
        <v>1.5358389947759399E-3</v>
      </c>
      <c r="I336" s="5">
        <f t="shared" si="171"/>
        <v>-1.732119383830788E-2</v>
      </c>
      <c r="J336" s="5">
        <f t="shared" si="172"/>
        <v>0.12614176682853204</v>
      </c>
      <c r="K336" s="8">
        <v>82.5</v>
      </c>
      <c r="L336" s="8">
        <f t="shared" si="173"/>
        <v>80.389768574908643</v>
      </c>
      <c r="N336" s="10">
        <f t="shared" si="165"/>
        <v>8.4582162109179931E-2</v>
      </c>
      <c r="O336" s="10">
        <f t="shared" si="165"/>
        <v>0.1902363548592568</v>
      </c>
      <c r="P336" s="10">
        <f t="shared" si="165"/>
        <v>9.7387886616011235E-2</v>
      </c>
      <c r="Q336" s="10">
        <f t="shared" si="165"/>
        <v>0.11690003835404766</v>
      </c>
      <c r="R336" s="10">
        <f t="shared" si="165"/>
        <v>0.20360924222534735</v>
      </c>
      <c r="S336" s="10">
        <f t="shared" si="165"/>
        <v>0.15117753353622579</v>
      </c>
      <c r="T336" s="10">
        <f t="shared" si="165"/>
        <v>0.23922615269962094</v>
      </c>
      <c r="U336" s="13">
        <f t="shared" si="174"/>
        <v>80.695520976661669</v>
      </c>
    </row>
    <row r="337" spans="1:21" x14ac:dyDescent="0.2">
      <c r="A337">
        <v>1.1000000000000001</v>
      </c>
      <c r="B337" s="2" t="s">
        <v>24</v>
      </c>
      <c r="C337">
        <v>1500</v>
      </c>
      <c r="D337" s="5">
        <f t="shared" si="166"/>
        <v>5.723292614198458E-2</v>
      </c>
      <c r="E337" s="5">
        <f t="shared" si="167"/>
        <v>3.1642974340694408E-2</v>
      </c>
      <c r="F337" s="5">
        <f t="shared" si="168"/>
        <v>2.2537943066788912E-2</v>
      </c>
      <c r="G337" s="5">
        <f t="shared" si="169"/>
        <v>7.2137508008007778E-4</v>
      </c>
      <c r="H337" s="5">
        <f t="shared" si="170"/>
        <v>1.0900828663971129E-3</v>
      </c>
      <c r="I337" s="5">
        <f t="shared" si="171"/>
        <v>-1.3396332597338301E-2</v>
      </c>
      <c r="J337" s="5">
        <f t="shared" si="172"/>
        <v>0.11646834493410735</v>
      </c>
      <c r="K337" s="8">
        <v>84.1</v>
      </c>
      <c r="L337" s="8">
        <f t="shared" si="173"/>
        <v>82.140938614054789</v>
      </c>
      <c r="N337" s="10">
        <f t="shared" si="165"/>
        <v>7.0498009199702769E-2</v>
      </c>
      <c r="O337" s="10">
        <f t="shared" si="165"/>
        <v>0.1698727774547715</v>
      </c>
      <c r="P337" s="10">
        <f t="shared" si="165"/>
        <v>8.2658663004116145E-2</v>
      </c>
      <c r="Q337" s="10">
        <f t="shared" si="165"/>
        <v>0.1012661210780466</v>
      </c>
      <c r="R337" s="10">
        <f t="shared" si="165"/>
        <v>0.18239411967243754</v>
      </c>
      <c r="S337" s="10">
        <f t="shared" si="165"/>
        <v>0.13428562797094498</v>
      </c>
      <c r="T337" s="10">
        <f t="shared" si="165"/>
        <v>0.21629731383271436</v>
      </c>
      <c r="U337" s="13">
        <f t="shared" si="174"/>
        <v>82.216739988421679</v>
      </c>
    </row>
    <row r="338" spans="1:21" x14ac:dyDescent="0.2">
      <c r="A338">
        <v>1.5</v>
      </c>
      <c r="B338" s="2" t="s">
        <v>24</v>
      </c>
      <c r="C338">
        <v>1500</v>
      </c>
      <c r="D338" s="5">
        <f t="shared" si="166"/>
        <v>4.9427888048227675E-2</v>
      </c>
      <c r="E338" s="5">
        <f t="shared" si="167"/>
        <v>2.8836968801085994E-2</v>
      </c>
      <c r="F338" s="5">
        <f t="shared" si="168"/>
        <v>1.8451751365213154E-2</v>
      </c>
      <c r="G338" s="5">
        <f t="shared" si="169"/>
        <v>9.5827179676843954E-4</v>
      </c>
      <c r="H338" s="5">
        <f t="shared" si="170"/>
        <v>1.3593943500520567E-3</v>
      </c>
      <c r="I338" s="5">
        <f t="shared" si="171"/>
        <v>-1.5575379318622518E-2</v>
      </c>
      <c r="J338" s="5">
        <f t="shared" si="172"/>
        <v>0.11471636988631792</v>
      </c>
      <c r="K338" s="8">
        <v>85.3</v>
      </c>
      <c r="L338" s="8">
        <f t="shared" si="173"/>
        <v>83.459713321266079</v>
      </c>
      <c r="N338" s="10">
        <f t="shared" si="165"/>
        <v>6.1086576128068636E-2</v>
      </c>
      <c r="O338" s="10">
        <f t="shared" si="165"/>
        <v>0.15725588537259083</v>
      </c>
      <c r="P338" s="10">
        <f t="shared" si="165"/>
        <v>7.1786425108681759E-2</v>
      </c>
      <c r="Q338" s="10">
        <f t="shared" si="165"/>
        <v>8.9555459223816497E-2</v>
      </c>
      <c r="R338" s="10">
        <f t="shared" si="165"/>
        <v>0.16841928534366665</v>
      </c>
      <c r="S338" s="10">
        <f t="shared" si="165"/>
        <v>0.11818742756350012</v>
      </c>
      <c r="T338" s="10">
        <f t="shared" si="165"/>
        <v>0.19817526492904267</v>
      </c>
      <c r="U338" s="13">
        <f t="shared" si="174"/>
        <v>83.460244028591362</v>
      </c>
    </row>
    <row r="339" spans="1:21" x14ac:dyDescent="0.2">
      <c r="A339">
        <v>2.2000000000000002</v>
      </c>
      <c r="B339" s="2" t="s">
        <v>24</v>
      </c>
      <c r="C339">
        <v>1500</v>
      </c>
      <c r="D339" s="5">
        <f t="shared" si="166"/>
        <v>3.0457892878026943E-2</v>
      </c>
      <c r="E339" s="5">
        <f t="shared" si="167"/>
        <v>2.582018209541026E-2</v>
      </c>
      <c r="F339" s="5">
        <f t="shared" si="168"/>
        <v>1.744837823594142E-2</v>
      </c>
      <c r="G339" s="5">
        <f t="shared" si="169"/>
        <v>8.1354324248577026E-3</v>
      </c>
      <c r="H339" s="5">
        <f t="shared" si="170"/>
        <v>6.9574480398217342E-3</v>
      </c>
      <c r="I339" s="5">
        <f t="shared" si="171"/>
        <v>1.3335301754400342E-2</v>
      </c>
      <c r="J339" s="5">
        <f t="shared" si="172"/>
        <v>7.5256024188862736E-2</v>
      </c>
      <c r="K339" s="8">
        <v>86.7</v>
      </c>
      <c r="L339" s="8">
        <f t="shared" si="173"/>
        <v>85.004166870925033</v>
      </c>
      <c r="N339" s="10">
        <f t="shared" si="165"/>
        <v>4.6195082655073848E-2</v>
      </c>
      <c r="O339" s="10">
        <f t="shared" si="165"/>
        <v>0.12906348659359229</v>
      </c>
      <c r="P339" s="10">
        <f t="shared" si="165"/>
        <v>5.6130347824020509E-2</v>
      </c>
      <c r="Q339" s="10">
        <f t="shared" si="165"/>
        <v>7.4663504964729427E-2</v>
      </c>
      <c r="R339" s="10">
        <f t="shared" si="165"/>
        <v>0.1421284826503649</v>
      </c>
      <c r="S339" s="10">
        <f t="shared" si="165"/>
        <v>0.10298133024996443</v>
      </c>
      <c r="T339" s="10">
        <f t="shared" si="165"/>
        <v>0.17741065961732125</v>
      </c>
      <c r="U339" s="13">
        <f t="shared" si="174"/>
        <v>84.932134071643048</v>
      </c>
    </row>
    <row r="340" spans="1:21" x14ac:dyDescent="0.2">
      <c r="A340">
        <v>3</v>
      </c>
      <c r="B340" s="2" t="s">
        <v>24</v>
      </c>
      <c r="C340">
        <v>1500</v>
      </c>
      <c r="D340" s="5">
        <f t="shared" si="166"/>
        <v>3.2124572682076816E-2</v>
      </c>
      <c r="E340" s="5">
        <f t="shared" si="167"/>
        <v>2.179223873533731E-2</v>
      </c>
      <c r="F340" s="5">
        <f t="shared" si="168"/>
        <v>1.3196591875278302E-2</v>
      </c>
      <c r="G340" s="5">
        <f t="shared" si="169"/>
        <v>3.6525719672826362E-3</v>
      </c>
      <c r="H340" s="5">
        <f t="shared" si="170"/>
        <v>3.8088131369156952E-3</v>
      </c>
      <c r="I340" s="5">
        <f t="shared" si="171"/>
        <v>-6.9162042641469634E-3</v>
      </c>
      <c r="J340" s="5">
        <f t="shared" si="172"/>
        <v>9.1522206409843168E-2</v>
      </c>
      <c r="K340" s="8">
        <v>87.7</v>
      </c>
      <c r="L340" s="8">
        <f t="shared" si="173"/>
        <v>86.111247483921645</v>
      </c>
      <c r="N340" s="10">
        <f t="shared" si="165"/>
        <v>4.2460455805999345E-2</v>
      </c>
      <c r="O340" s="10">
        <f t="shared" si="165"/>
        <v>0.12415461531669014</v>
      </c>
      <c r="P340" s="10">
        <f t="shared" si="165"/>
        <v>5.0484582432385371E-2</v>
      </c>
      <c r="Q340" s="10">
        <f t="shared" si="165"/>
        <v>6.6436911805919902E-2</v>
      </c>
      <c r="R340" s="10">
        <f t="shared" si="165"/>
        <v>0.13370433143213153</v>
      </c>
      <c r="S340" s="10">
        <f t="shared" si="165"/>
        <v>8.8401199039129311E-2</v>
      </c>
      <c r="T340" s="10">
        <f t="shared" si="165"/>
        <v>0.15918079054258705</v>
      </c>
      <c r="U340" s="13">
        <f t="shared" si="174"/>
        <v>86.267820184625563</v>
      </c>
    </row>
    <row r="341" spans="1:21" x14ac:dyDescent="0.2">
      <c r="A341">
        <v>4</v>
      </c>
      <c r="B341" s="2" t="s">
        <v>24</v>
      </c>
      <c r="C341">
        <v>1500</v>
      </c>
      <c r="D341" s="5">
        <f t="shared" si="166"/>
        <v>2.8981535533241745E-2</v>
      </c>
      <c r="E341" s="5">
        <f t="shared" si="167"/>
        <v>2.2879685500042379E-2</v>
      </c>
      <c r="F341" s="5">
        <f t="shared" si="168"/>
        <v>1.5946672464697664E-2</v>
      </c>
      <c r="G341" s="5">
        <f t="shared" si="169"/>
        <v>3.4620010795257117E-3</v>
      </c>
      <c r="H341" s="5">
        <f t="shared" si="170"/>
        <v>3.9010769210975904E-3</v>
      </c>
      <c r="I341" s="5">
        <f t="shared" si="171"/>
        <v>-1.0781531910521891E-2</v>
      </c>
      <c r="J341" s="5">
        <f t="shared" si="172"/>
        <v>8.1697505839777085E-2</v>
      </c>
      <c r="K341" s="8">
        <v>88.6</v>
      </c>
      <c r="L341" s="8">
        <f t="shared" si="173"/>
        <v>87.110411955559911</v>
      </c>
      <c r="N341" s="10">
        <f t="shared" ref="N341:T350" si="175">N179*(100-$K341)/$K341*$K179/(100-$K179)</f>
        <v>3.8178167423242183E-2</v>
      </c>
      <c r="O341" s="10">
        <f t="shared" si="175"/>
        <v>0.10772341544400117</v>
      </c>
      <c r="P341" s="10">
        <f t="shared" si="175"/>
        <v>4.6987899397420298E-2</v>
      </c>
      <c r="Q341" s="10">
        <f t="shared" si="175"/>
        <v>6.0118224346630007E-2</v>
      </c>
      <c r="R341" s="10">
        <f t="shared" si="175"/>
        <v>0.11803029009872981</v>
      </c>
      <c r="S341" s="10">
        <f t="shared" si="175"/>
        <v>8.4682273502820954E-2</v>
      </c>
      <c r="T341" s="10">
        <f t="shared" si="175"/>
        <v>0.14608694542786027</v>
      </c>
      <c r="U341" s="13">
        <f t="shared" si="174"/>
        <v>87.253415108630975</v>
      </c>
    </row>
    <row r="342" spans="1:21" x14ac:dyDescent="0.2">
      <c r="A342">
        <v>5.5</v>
      </c>
      <c r="B342" s="2" t="s">
        <v>24</v>
      </c>
      <c r="C342">
        <v>1500</v>
      </c>
      <c r="D342" s="5">
        <f t="shared" si="166"/>
        <v>2.417044198259917E-2</v>
      </c>
      <c r="E342" s="5">
        <f t="shared" si="167"/>
        <v>2.0309043503473734E-2</v>
      </c>
      <c r="F342" s="5">
        <f t="shared" si="168"/>
        <v>1.5132600490638165E-2</v>
      </c>
      <c r="G342" s="5">
        <f t="shared" si="169"/>
        <v>6.0185848483271243E-3</v>
      </c>
      <c r="H342" s="5">
        <f t="shared" si="170"/>
        <v>6.3429554986247916E-3</v>
      </c>
      <c r="I342" s="5">
        <f t="shared" si="171"/>
        <v>-7.8095725578078978E-3</v>
      </c>
      <c r="J342" s="5">
        <f t="shared" si="172"/>
        <v>7.0301221660765981E-2</v>
      </c>
      <c r="K342" s="8">
        <v>89.6</v>
      </c>
      <c r="L342" s="8">
        <f t="shared" si="173"/>
        <v>88.223710122095312</v>
      </c>
      <c r="N342" s="10">
        <f t="shared" si="175"/>
        <v>3.2753741161649995E-2</v>
      </c>
      <c r="O342" s="10">
        <f t="shared" si="175"/>
        <v>9.4586220422836376E-2</v>
      </c>
      <c r="P342" s="10">
        <f t="shared" si="175"/>
        <v>4.0836736527517709E-2</v>
      </c>
      <c r="Q342" s="10">
        <f t="shared" si="175"/>
        <v>5.292739081798805E-2</v>
      </c>
      <c r="R342" s="10">
        <f t="shared" si="175"/>
        <v>0.10519479425877339</v>
      </c>
      <c r="S342" s="10">
        <f t="shared" si="175"/>
        <v>7.6372990199736576E-2</v>
      </c>
      <c r="T342" s="10">
        <f t="shared" si="175"/>
        <v>0.13446527542662098</v>
      </c>
      <c r="U342" s="13">
        <f t="shared" si="174"/>
        <v>88.147255069040824</v>
      </c>
    </row>
    <row r="343" spans="1:21" x14ac:dyDescent="0.2">
      <c r="A343">
        <v>7.5</v>
      </c>
      <c r="B343" s="2" t="s">
        <v>24</v>
      </c>
      <c r="C343">
        <v>1500</v>
      </c>
      <c r="D343" s="5">
        <f t="shared" si="166"/>
        <v>1.9792590935435145E-2</v>
      </c>
      <c r="E343" s="5">
        <f t="shared" si="167"/>
        <v>1.8444818531569762E-2</v>
      </c>
      <c r="F343" s="5">
        <f t="shared" si="168"/>
        <v>1.2706960060827222E-2</v>
      </c>
      <c r="G343" s="5">
        <f t="shared" si="169"/>
        <v>5.6290696880472169E-3</v>
      </c>
      <c r="H343" s="5">
        <f t="shared" si="170"/>
        <v>5.9983397336475508E-3</v>
      </c>
      <c r="I343" s="5">
        <f t="shared" si="171"/>
        <v>-1.3416327298963415E-2</v>
      </c>
      <c r="J343" s="5">
        <f t="shared" si="172"/>
        <v>7.6459362318181096E-2</v>
      </c>
      <c r="K343" s="8">
        <v>90.4</v>
      </c>
      <c r="L343" s="8">
        <f t="shared" si="173"/>
        <v>89.116719242902207</v>
      </c>
      <c r="N343" s="10">
        <f t="shared" si="175"/>
        <v>2.6733994120735072E-2</v>
      </c>
      <c r="O343" s="10">
        <f t="shared" si="175"/>
        <v>9.0023179246711799E-2</v>
      </c>
      <c r="P343" s="10">
        <f t="shared" si="175"/>
        <v>3.3886001022662031E-2</v>
      </c>
      <c r="Q343" s="10">
        <f t="shared" si="175"/>
        <v>4.5676947090849296E-2</v>
      </c>
      <c r="R343" s="10">
        <f t="shared" si="175"/>
        <v>9.9548895013080049E-2</v>
      </c>
      <c r="S343" s="10">
        <f t="shared" si="175"/>
        <v>6.625789881331938E-2</v>
      </c>
      <c r="T343" s="10">
        <f t="shared" si="175"/>
        <v>0.12561481396874455</v>
      </c>
      <c r="U343" s="13">
        <f t="shared" si="174"/>
        <v>88.840337528444024</v>
      </c>
    </row>
    <row r="344" spans="1:21" x14ac:dyDescent="0.2">
      <c r="A344">
        <v>11</v>
      </c>
      <c r="B344" s="2" t="s">
        <v>24</v>
      </c>
      <c r="C344">
        <v>1500</v>
      </c>
      <c r="D344" s="5">
        <f t="shared" si="166"/>
        <v>1.6545640366718996E-2</v>
      </c>
      <c r="E344" s="5">
        <f t="shared" si="167"/>
        <v>1.6828090665494205E-2</v>
      </c>
      <c r="F344" s="5">
        <f t="shared" si="168"/>
        <v>1.2313084102550526E-2</v>
      </c>
      <c r="G344" s="5">
        <f t="shared" si="169"/>
        <v>4.7738278553140778E-3</v>
      </c>
      <c r="H344" s="5">
        <f t="shared" si="170"/>
        <v>4.9414503218993822E-3</v>
      </c>
      <c r="I344" s="5">
        <f t="shared" si="171"/>
        <v>-7.4819036001621819E-3</v>
      </c>
      <c r="J344" s="5">
        <f t="shared" si="172"/>
        <v>6.0327216083215437E-2</v>
      </c>
      <c r="K344" s="8">
        <v>91.4</v>
      </c>
      <c r="L344" s="8">
        <f t="shared" si="173"/>
        <v>90.235956165465495</v>
      </c>
      <c r="N344" s="10">
        <f t="shared" si="175"/>
        <v>2.3516099495221605E-2</v>
      </c>
      <c r="O344" s="10">
        <f t="shared" si="175"/>
        <v>7.5869840881502476E-2</v>
      </c>
      <c r="P344" s="10">
        <f t="shared" si="175"/>
        <v>3.0164324112022432E-2</v>
      </c>
      <c r="Q344" s="10">
        <f t="shared" si="175"/>
        <v>4.0284378072859513E-2</v>
      </c>
      <c r="R344" s="10">
        <f t="shared" si="175"/>
        <v>8.4505545716288918E-2</v>
      </c>
      <c r="S344" s="10">
        <f t="shared" si="175"/>
        <v>5.9456486899789919E-2</v>
      </c>
      <c r="T344" s="10">
        <f t="shared" si="175"/>
        <v>0.10824740579503049</v>
      </c>
      <c r="U344" s="13">
        <f t="shared" si="174"/>
        <v>90.232559514328273</v>
      </c>
    </row>
    <row r="345" spans="1:21" x14ac:dyDescent="0.2">
      <c r="A345">
        <v>15</v>
      </c>
      <c r="B345" s="2" t="s">
        <v>24</v>
      </c>
      <c r="C345">
        <v>1500</v>
      </c>
      <c r="D345" s="5">
        <f t="shared" si="166"/>
        <v>1.3671191185091976E-2</v>
      </c>
      <c r="E345" s="5">
        <f t="shared" si="167"/>
        <v>1.5291626846667683E-2</v>
      </c>
      <c r="F345" s="5">
        <f t="shared" si="168"/>
        <v>1.1489964871012115E-2</v>
      </c>
      <c r="G345" s="5">
        <f t="shared" si="169"/>
        <v>5.1030899862346546E-3</v>
      </c>
      <c r="H345" s="5">
        <f t="shared" si="170"/>
        <v>5.2812346216015993E-3</v>
      </c>
      <c r="I345" s="5">
        <f t="shared" si="171"/>
        <v>-6.420372820478859E-3</v>
      </c>
      <c r="J345" s="5">
        <f t="shared" si="172"/>
        <v>5.3551793336637871E-2</v>
      </c>
      <c r="K345" s="8">
        <v>92.1</v>
      </c>
      <c r="L345" s="8">
        <f t="shared" si="173"/>
        <v>91.021396452043291</v>
      </c>
      <c r="N345" s="10">
        <f t="shared" si="175"/>
        <v>2.005448018339287E-2</v>
      </c>
      <c r="O345" s="10">
        <f t="shared" si="175"/>
        <v>6.6949490877764972E-2</v>
      </c>
      <c r="P345" s="10">
        <f t="shared" si="175"/>
        <v>2.6173380557631378E-2</v>
      </c>
      <c r="Q345" s="10">
        <f t="shared" si="175"/>
        <v>3.5335221162228342E-2</v>
      </c>
      <c r="R345" s="10">
        <f t="shared" si="175"/>
        <v>7.5192769990855626E-2</v>
      </c>
      <c r="S345" s="10">
        <f t="shared" si="175"/>
        <v>5.3226625978650917E-2</v>
      </c>
      <c r="T345" s="10">
        <f t="shared" si="175"/>
        <v>9.7968528026767074E-2</v>
      </c>
      <c r="U345" s="13">
        <f t="shared" si="174"/>
        <v>91.077291786966526</v>
      </c>
    </row>
    <row r="346" spans="1:21" x14ac:dyDescent="0.2">
      <c r="A346">
        <v>18.5</v>
      </c>
      <c r="B346" s="2" t="s">
        <v>24</v>
      </c>
      <c r="C346">
        <v>1500</v>
      </c>
      <c r="D346" s="5">
        <f t="shared" si="166"/>
        <v>1.2352324378527769E-2</v>
      </c>
      <c r="E346" s="5">
        <f t="shared" si="167"/>
        <v>1.4117935650369534E-2</v>
      </c>
      <c r="F346" s="5">
        <f t="shared" si="168"/>
        <v>1.0285422851834064E-2</v>
      </c>
      <c r="G346" s="5">
        <f t="shared" si="169"/>
        <v>4.6038298632400665E-3</v>
      </c>
      <c r="H346" s="5">
        <f t="shared" si="170"/>
        <v>4.7444810519437497E-3</v>
      </c>
      <c r="I346" s="5">
        <f t="shared" si="171"/>
        <v>-4.3969044613464681E-3</v>
      </c>
      <c r="J346" s="5">
        <f t="shared" si="172"/>
        <v>5.2271072592949809E-2</v>
      </c>
      <c r="K346" s="8">
        <v>92.6</v>
      </c>
      <c r="L346" s="8">
        <f t="shared" si="173"/>
        <v>91.583423993670252</v>
      </c>
      <c r="N346" s="10">
        <f t="shared" si="175"/>
        <v>1.8782831111804812E-2</v>
      </c>
      <c r="O346" s="10">
        <f t="shared" si="175"/>
        <v>6.5846302882519622E-2</v>
      </c>
      <c r="P346" s="10">
        <f t="shared" si="175"/>
        <v>2.4368366038056678E-2</v>
      </c>
      <c r="Q346" s="10">
        <f t="shared" si="175"/>
        <v>3.3723972632886762E-2</v>
      </c>
      <c r="R346" s="10">
        <f t="shared" si="175"/>
        <v>7.334485124288033E-2</v>
      </c>
      <c r="S346" s="10">
        <f t="shared" si="175"/>
        <v>4.9962076527091517E-2</v>
      </c>
      <c r="T346" s="10">
        <f t="shared" si="175"/>
        <v>9.3978161927518386E-2</v>
      </c>
      <c r="U346" s="13">
        <f t="shared" si="174"/>
        <v>91.409502931764649</v>
      </c>
    </row>
    <row r="347" spans="1:21" x14ac:dyDescent="0.2">
      <c r="A347">
        <v>22</v>
      </c>
      <c r="B347" s="2" t="s">
        <v>24</v>
      </c>
      <c r="C347">
        <v>1500</v>
      </c>
      <c r="D347" s="5">
        <f t="shared" si="166"/>
        <v>1.1918449109490727E-2</v>
      </c>
      <c r="E347" s="5">
        <f t="shared" si="167"/>
        <v>1.3633873410731301E-2</v>
      </c>
      <c r="F347" s="5">
        <f t="shared" si="168"/>
        <v>1.0353105237400032E-2</v>
      </c>
      <c r="G347" s="5">
        <f t="shared" si="169"/>
        <v>2.1076347772537307E-3</v>
      </c>
      <c r="H347" s="5">
        <f t="shared" si="170"/>
        <v>2.3197096217147523E-3</v>
      </c>
      <c r="I347" s="5">
        <f t="shared" si="171"/>
        <v>-4.6047973458413771E-3</v>
      </c>
      <c r="J347" s="5">
        <f t="shared" si="172"/>
        <v>4.9587721499907637E-2</v>
      </c>
      <c r="K347" s="8">
        <v>93</v>
      </c>
      <c r="L347" s="8">
        <f t="shared" si="173"/>
        <v>92.033646709549743</v>
      </c>
      <c r="N347" s="10">
        <f t="shared" si="175"/>
        <v>1.7964012955899351E-2</v>
      </c>
      <c r="O347" s="10">
        <f t="shared" si="175"/>
        <v>6.1628801239247952E-2</v>
      </c>
      <c r="P347" s="10">
        <f t="shared" si="175"/>
        <v>2.3373804431118732E-2</v>
      </c>
      <c r="Q347" s="10">
        <f t="shared" si="175"/>
        <v>3.1826630024776495E-2</v>
      </c>
      <c r="R347" s="10">
        <f t="shared" si="175"/>
        <v>6.7940331072328219E-2</v>
      </c>
      <c r="S347" s="10">
        <f t="shared" si="175"/>
        <v>4.7106795559420371E-2</v>
      </c>
      <c r="T347" s="10">
        <f t="shared" si="175"/>
        <v>8.5315696310656761E-2</v>
      </c>
      <c r="U347" s="13">
        <f t="shared" si="174"/>
        <v>92.139089428018721</v>
      </c>
    </row>
    <row r="348" spans="1:21" x14ac:dyDescent="0.2">
      <c r="A348">
        <v>30</v>
      </c>
      <c r="B348" s="2" t="s">
        <v>24</v>
      </c>
      <c r="C348">
        <v>1500</v>
      </c>
      <c r="D348" s="5">
        <f t="shared" si="166"/>
        <v>8.4883148820917298E-3</v>
      </c>
      <c r="E348" s="5">
        <f t="shared" si="167"/>
        <v>1.1455396353482694E-2</v>
      </c>
      <c r="F348" s="5">
        <f t="shared" si="168"/>
        <v>7.0581788724142919E-3</v>
      </c>
      <c r="G348" s="5">
        <f t="shared" si="169"/>
        <v>5.377209288601234E-3</v>
      </c>
      <c r="H348" s="5">
        <f t="shared" si="170"/>
        <v>7.6090911466010908E-3</v>
      </c>
      <c r="I348" s="5">
        <f t="shared" si="171"/>
        <v>2.7651263263747672E-4</v>
      </c>
      <c r="J348" s="5">
        <f t="shared" si="172"/>
        <v>3.9365746461880825E-2</v>
      </c>
      <c r="K348" s="8">
        <v>93.6</v>
      </c>
      <c r="L348" s="8">
        <f t="shared" si="173"/>
        <v>92.709984152139469</v>
      </c>
      <c r="N348" s="10">
        <f t="shared" si="175"/>
        <v>1.4436529369441033E-2</v>
      </c>
      <c r="O348" s="10">
        <f t="shared" si="175"/>
        <v>5.3255429763319519E-2</v>
      </c>
      <c r="P348" s="10">
        <f t="shared" si="175"/>
        <v>1.8796974928398009E-2</v>
      </c>
      <c r="Q348" s="10">
        <f t="shared" si="175"/>
        <v>2.7107970066463333E-2</v>
      </c>
      <c r="R348" s="10">
        <f t="shared" si="175"/>
        <v>6.0213694302405883E-2</v>
      </c>
      <c r="S348" s="10">
        <f t="shared" si="175"/>
        <v>4.022815814857824E-2</v>
      </c>
      <c r="T348" s="10">
        <f t="shared" si="175"/>
        <v>7.963044963770935E-2</v>
      </c>
      <c r="U348" s="13">
        <f t="shared" si="174"/>
        <v>92.624286424634377</v>
      </c>
    </row>
    <row r="349" spans="1:21" x14ac:dyDescent="0.2">
      <c r="A349">
        <v>37</v>
      </c>
      <c r="B349" s="2" t="s">
        <v>24</v>
      </c>
      <c r="C349">
        <v>1500</v>
      </c>
      <c r="D349" s="5">
        <f t="shared" si="166"/>
        <v>1.8197079025278E-2</v>
      </c>
      <c r="E349" s="5">
        <f t="shared" si="167"/>
        <v>2.5175036923088812E-3</v>
      </c>
      <c r="F349" s="5">
        <f t="shared" si="168"/>
        <v>1.1991728461927406E-2</v>
      </c>
      <c r="G349" s="5">
        <f t="shared" si="169"/>
        <v>7.4485073357493936E-3</v>
      </c>
      <c r="H349" s="5">
        <f t="shared" si="170"/>
        <v>-2.1135442080889438E-3</v>
      </c>
      <c r="I349" s="5">
        <f t="shared" si="171"/>
        <v>-6.6665957069071136E-3</v>
      </c>
      <c r="J349" s="5">
        <f t="shared" si="172"/>
        <v>4.3912382576311845E-2</v>
      </c>
      <c r="K349" s="8">
        <v>93.9</v>
      </c>
      <c r="L349" s="8">
        <f t="shared" si="173"/>
        <v>93.048605261854036</v>
      </c>
      <c r="N349" s="10">
        <f t="shared" si="175"/>
        <v>2.0761939856576636E-2</v>
      </c>
      <c r="O349" s="10">
        <f t="shared" si="175"/>
        <v>5.8551755167562197E-2</v>
      </c>
      <c r="P349" s="10">
        <f t="shared" si="175"/>
        <v>2.3731379697197779E-2</v>
      </c>
      <c r="Q349" s="10">
        <f t="shared" si="175"/>
        <v>3.08975276815018E-2</v>
      </c>
      <c r="R349" s="10">
        <f t="shared" si="175"/>
        <v>6.289541747217145E-2</v>
      </c>
      <c r="S349" s="10">
        <f t="shared" si="175"/>
        <v>4.1684849752053769E-2</v>
      </c>
      <c r="T349" s="10">
        <f t="shared" si="175"/>
        <v>7.5287061176579378E-2</v>
      </c>
      <c r="U349" s="13">
        <f t="shared" si="174"/>
        <v>92.998422105609606</v>
      </c>
    </row>
    <row r="350" spans="1:21" x14ac:dyDescent="0.2">
      <c r="A350">
        <v>45</v>
      </c>
      <c r="B350" s="2" t="s">
        <v>24</v>
      </c>
      <c r="C350">
        <v>1500</v>
      </c>
      <c r="D350" s="5">
        <f t="shared" si="166"/>
        <v>8.6984135718274104E-3</v>
      </c>
      <c r="E350" s="5">
        <f t="shared" si="167"/>
        <v>1.0904804658158782E-2</v>
      </c>
      <c r="F350" s="5">
        <f t="shared" si="168"/>
        <v>9.892798570104791E-3</v>
      </c>
      <c r="G350" s="5">
        <f t="shared" si="169"/>
        <v>3.877892901096941E-3</v>
      </c>
      <c r="H350" s="5">
        <f t="shared" si="170"/>
        <v>3.9608149529801601E-3</v>
      </c>
      <c r="I350" s="5">
        <f t="shared" si="171"/>
        <v>-2.4455634082160005E-3</v>
      </c>
      <c r="J350" s="5">
        <f t="shared" si="172"/>
        <v>3.7748140736434996E-2</v>
      </c>
      <c r="K350" s="8">
        <v>94.2</v>
      </c>
      <c r="L350" s="8">
        <f t="shared" si="173"/>
        <v>93.38752850203231</v>
      </c>
      <c r="N350" s="10">
        <f t="shared" si="175"/>
        <v>1.3866846600961555E-2</v>
      </c>
      <c r="O350" s="10">
        <f t="shared" si="175"/>
        <v>4.8562516135053101E-2</v>
      </c>
      <c r="P350" s="10">
        <f t="shared" si="175"/>
        <v>1.8554955374205775E-2</v>
      </c>
      <c r="Q350" s="10">
        <f t="shared" si="175"/>
        <v>2.5570556570632105E-2</v>
      </c>
      <c r="R350" s="10">
        <f t="shared" si="175"/>
        <v>5.4855743060445432E-2</v>
      </c>
      <c r="S350" s="10">
        <f t="shared" si="175"/>
        <v>3.9669947243610969E-2</v>
      </c>
      <c r="T350" s="10">
        <f t="shared" si="175"/>
        <v>7.2637301982386909E-2</v>
      </c>
      <c r="U350" s="13">
        <f t="shared" si="174"/>
        <v>93.228158125011802</v>
      </c>
    </row>
    <row r="351" spans="1:21" x14ac:dyDescent="0.2">
      <c r="A351">
        <v>55</v>
      </c>
      <c r="B351" s="2" t="s">
        <v>24</v>
      </c>
      <c r="C351">
        <v>1500</v>
      </c>
      <c r="D351" s="5">
        <f t="shared" si="166"/>
        <v>6.5304142822374088E-3</v>
      </c>
      <c r="E351" s="5">
        <f t="shared" si="167"/>
        <v>1.0949420924572378E-2</v>
      </c>
      <c r="F351" s="5">
        <f t="shared" si="168"/>
        <v>1.0309981806561702E-2</v>
      </c>
      <c r="G351" s="5">
        <f t="shared" si="169"/>
        <v>4.0225705924445687E-3</v>
      </c>
      <c r="H351" s="5">
        <f t="shared" si="170"/>
        <v>4.2103945282577909E-3</v>
      </c>
      <c r="I351" s="5">
        <f t="shared" si="171"/>
        <v>8.6424583950739375E-4</v>
      </c>
      <c r="J351" s="5">
        <f t="shared" si="172"/>
        <v>2.7621099202651316E-2</v>
      </c>
      <c r="K351" s="8">
        <v>94.6</v>
      </c>
      <c r="L351" s="8">
        <f t="shared" si="173"/>
        <v>93.839896835631393</v>
      </c>
      <c r="N351" s="10">
        <f t="shared" ref="N351:T360" si="176">N189*(100-$K351)/$K351*$K189/(100-$K189)</f>
        <v>1.1933823055466116E-2</v>
      </c>
      <c r="O351" s="10">
        <f t="shared" si="176"/>
        <v>3.9666280724576564E-2</v>
      </c>
      <c r="P351" s="10">
        <f t="shared" si="176"/>
        <v>1.6716493101724492E-2</v>
      </c>
      <c r="Q351" s="10">
        <f t="shared" si="176"/>
        <v>2.2685988898652219E-2</v>
      </c>
      <c r="R351" s="10">
        <f t="shared" si="176"/>
        <v>4.6131849166609437E-2</v>
      </c>
      <c r="S351" s="10">
        <f t="shared" si="176"/>
        <v>3.7185456013963572E-2</v>
      </c>
      <c r="T351" s="10">
        <f t="shared" si="176"/>
        <v>6.4508127176232485E-2</v>
      </c>
      <c r="U351" s="13">
        <f t="shared" si="174"/>
        <v>93.940100077267616</v>
      </c>
    </row>
    <row r="352" spans="1:21" x14ac:dyDescent="0.2">
      <c r="A352">
        <v>75</v>
      </c>
      <c r="B352" s="2" t="s">
        <v>24</v>
      </c>
      <c r="C352">
        <v>1500</v>
      </c>
      <c r="D352" s="5">
        <f t="shared" si="166"/>
        <v>6.7180474392035186E-3</v>
      </c>
      <c r="E352" s="5">
        <f t="shared" si="167"/>
        <v>1.0510128703326002E-2</v>
      </c>
      <c r="F352" s="5">
        <f t="shared" si="168"/>
        <v>1.0355672829878877E-2</v>
      </c>
      <c r="G352" s="5">
        <f t="shared" si="169"/>
        <v>5.6627642492654007E-3</v>
      </c>
      <c r="H352" s="5">
        <f t="shared" si="170"/>
        <v>6.3881945969579759E-3</v>
      </c>
      <c r="I352" s="5">
        <f t="shared" si="171"/>
        <v>-5.152798701434827E-3</v>
      </c>
      <c r="J352" s="5">
        <f t="shared" si="172"/>
        <v>2.5478502982205196E-2</v>
      </c>
      <c r="K352" s="8">
        <v>95</v>
      </c>
      <c r="L352" s="8">
        <f t="shared" si="173"/>
        <v>94.292803970223332</v>
      </c>
      <c r="N352" s="10">
        <f t="shared" si="176"/>
        <v>1.0410450504470712E-2</v>
      </c>
      <c r="O352" s="10">
        <f t="shared" si="176"/>
        <v>3.2133466672299077E-2</v>
      </c>
      <c r="P352" s="10">
        <f t="shared" si="176"/>
        <v>1.5143013682732371E-2</v>
      </c>
      <c r="Q352" s="10">
        <f t="shared" si="176"/>
        <v>1.9462364086638182E-2</v>
      </c>
      <c r="R352" s="10">
        <f t="shared" si="176"/>
        <v>3.9316165052978837E-2</v>
      </c>
      <c r="S352" s="10">
        <f t="shared" si="176"/>
        <v>3.4389815078798125E-2</v>
      </c>
      <c r="T352" s="10">
        <f t="shared" si="176"/>
        <v>5.9960512099402168E-2</v>
      </c>
      <c r="U352" s="13">
        <f t="shared" si="174"/>
        <v>94.343137181531233</v>
      </c>
    </row>
    <row r="353" spans="1:21" x14ac:dyDescent="0.2">
      <c r="A353">
        <v>90</v>
      </c>
      <c r="B353" s="2" t="s">
        <v>24</v>
      </c>
      <c r="C353">
        <v>1500</v>
      </c>
      <c r="D353" s="5">
        <f t="shared" si="166"/>
        <v>6.0780477647027209E-3</v>
      </c>
      <c r="E353" s="5">
        <f t="shared" si="167"/>
        <v>1.0582731950765936E-2</v>
      </c>
      <c r="F353" s="5">
        <f t="shared" si="168"/>
        <v>9.3680383581149773E-3</v>
      </c>
      <c r="G353" s="5">
        <f t="shared" si="169"/>
        <v>5.1934092182518016E-3</v>
      </c>
      <c r="H353" s="5">
        <f t="shared" si="170"/>
        <v>5.2025159588059422E-3</v>
      </c>
      <c r="I353" s="5">
        <f t="shared" si="171"/>
        <v>-1.7805946791630833E-3</v>
      </c>
      <c r="J353" s="5">
        <f t="shared" si="172"/>
        <v>2.2542430456888696E-2</v>
      </c>
      <c r="K353" s="8">
        <v>95.2</v>
      </c>
      <c r="L353" s="8">
        <f t="shared" si="173"/>
        <v>94.51945988880064</v>
      </c>
      <c r="N353" s="10">
        <f t="shared" si="176"/>
        <v>1.0374455730540435E-2</v>
      </c>
      <c r="O353" s="10">
        <f t="shared" si="176"/>
        <v>3.169457847949033E-2</v>
      </c>
      <c r="P353" s="10">
        <f t="shared" si="176"/>
        <v>1.4918759913305917E-2</v>
      </c>
      <c r="Q353" s="10">
        <f t="shared" si="176"/>
        <v>1.9431067003961914E-2</v>
      </c>
      <c r="R353" s="10">
        <f t="shared" si="176"/>
        <v>3.8370592706167439E-2</v>
      </c>
      <c r="S353" s="10">
        <f t="shared" si="176"/>
        <v>3.3373109642488699E-2</v>
      </c>
      <c r="T353" s="10">
        <f t="shared" si="176"/>
        <v>5.7186579028366991E-2</v>
      </c>
      <c r="U353" s="13">
        <f t="shared" si="174"/>
        <v>94.59068246203752</v>
      </c>
    </row>
    <row r="354" spans="1:21" x14ac:dyDescent="0.2">
      <c r="A354">
        <v>110</v>
      </c>
      <c r="B354" s="2" t="s">
        <v>24</v>
      </c>
      <c r="C354">
        <v>1500</v>
      </c>
      <c r="D354" s="5">
        <f t="shared" si="166"/>
        <v>8.2744475547554784E-3</v>
      </c>
      <c r="E354" s="5">
        <f t="shared" si="167"/>
        <v>1.3068186091452841E-2</v>
      </c>
      <c r="F354" s="5">
        <f t="shared" si="168"/>
        <v>1.0603931690569501E-2</v>
      </c>
      <c r="G354" s="5">
        <f t="shared" si="169"/>
        <v>5.1335560758335591E-3</v>
      </c>
      <c r="H354" s="5">
        <f t="shared" si="170"/>
        <v>5.1717196142882227E-3</v>
      </c>
      <c r="I354" s="5">
        <f t="shared" si="171"/>
        <v>-2.0036175900012554E-3</v>
      </c>
      <c r="J354" s="5">
        <f t="shared" si="172"/>
        <v>1.9746621041457399E-2</v>
      </c>
      <c r="K354" s="8">
        <v>95.4</v>
      </c>
      <c r="L354" s="8">
        <f>100/(1+(1+0.25)*(100/K354-1))</f>
        <v>94.315373208106791</v>
      </c>
      <c r="N354" s="10">
        <f t="shared" si="176"/>
        <v>1.3037913069298274E-2</v>
      </c>
      <c r="O354" s="10">
        <f t="shared" si="176"/>
        <v>3.1553864754586824E-2</v>
      </c>
      <c r="P354" s="10">
        <f t="shared" si="176"/>
        <v>1.8434014687058107E-2</v>
      </c>
      <c r="Q354" s="10">
        <f t="shared" si="176"/>
        <v>2.2359296973860212E-2</v>
      </c>
      <c r="R354" s="10">
        <f t="shared" si="176"/>
        <v>3.9062234916069256E-2</v>
      </c>
      <c r="S354" s="10">
        <f t="shared" si="176"/>
        <v>3.8457730724671998E-2</v>
      </c>
      <c r="T354" s="10">
        <f t="shared" si="176"/>
        <v>5.9994844478355763E-2</v>
      </c>
      <c r="U354" s="13">
        <f t="shared" si="174"/>
        <v>94.340081483332085</v>
      </c>
    </row>
    <row r="355" spans="1:21" x14ac:dyDescent="0.2">
      <c r="A355">
        <v>132</v>
      </c>
      <c r="B355" s="2" t="s">
        <v>24</v>
      </c>
      <c r="C355">
        <v>1500</v>
      </c>
      <c r="D355" s="5">
        <f t="shared" si="166"/>
        <v>7.524820387169593E-3</v>
      </c>
      <c r="E355" s="5">
        <f t="shared" si="167"/>
        <v>1.0298996890816134E-2</v>
      </c>
      <c r="F355" s="5">
        <f t="shared" si="168"/>
        <v>7.1649277156718705E-3</v>
      </c>
      <c r="G355" s="5">
        <f t="shared" si="169"/>
        <v>5.7576583745633653E-3</v>
      </c>
      <c r="H355" s="5">
        <f t="shared" si="170"/>
        <v>5.9459193876681554E-3</v>
      </c>
      <c r="I355" s="5">
        <f t="shared" si="171"/>
        <v>-3.6335775700314238E-3</v>
      </c>
      <c r="J355" s="5">
        <f t="shared" si="172"/>
        <v>2.422858910648322E-2</v>
      </c>
      <c r="K355" s="8">
        <v>95.6</v>
      </c>
      <c r="L355" s="8">
        <f t="shared" ref="L355:L368" si="177">100/(1+(1+0.25)*(100/K355-1))</f>
        <v>94.559841740850658</v>
      </c>
      <c r="N355" s="10">
        <f t="shared" si="176"/>
        <v>1.1266459678461098E-2</v>
      </c>
      <c r="O355" s="10">
        <f t="shared" si="176"/>
        <v>3.2953423683925023E-2</v>
      </c>
      <c r="P355" s="10">
        <f t="shared" si="176"/>
        <v>1.5344275002780398E-2</v>
      </c>
      <c r="Q355" s="10">
        <f t="shared" si="176"/>
        <v>1.9797236511650405E-2</v>
      </c>
      <c r="R355" s="10">
        <f t="shared" si="176"/>
        <v>3.9425871332146152E-2</v>
      </c>
      <c r="S355" s="10">
        <f t="shared" si="176"/>
        <v>3.2154997925820578E-2</v>
      </c>
      <c r="T355" s="10">
        <f t="shared" si="176"/>
        <v>5.7287334292340911E-2</v>
      </c>
      <c r="U355" s="13">
        <f t="shared" si="174"/>
        <v>94.58166834745218</v>
      </c>
    </row>
    <row r="356" spans="1:21" x14ac:dyDescent="0.2">
      <c r="A356">
        <v>160</v>
      </c>
      <c r="B356" s="2" t="s">
        <v>24</v>
      </c>
      <c r="C356">
        <v>1500</v>
      </c>
      <c r="D356" s="5">
        <f t="shared" si="166"/>
        <v>7.0854277779245807E-3</v>
      </c>
      <c r="E356" s="5">
        <f t="shared" si="167"/>
        <v>1.0716985128682341E-2</v>
      </c>
      <c r="F356" s="5">
        <f t="shared" si="168"/>
        <v>6.8091949897565729E-3</v>
      </c>
      <c r="G356" s="5">
        <f t="shared" si="169"/>
        <v>6.0462098398141456E-3</v>
      </c>
      <c r="H356" s="5">
        <f t="shared" si="170"/>
        <v>6.195850088161925E-3</v>
      </c>
      <c r="I356" s="5">
        <f t="shared" si="171"/>
        <v>-2.7398208372521188E-3</v>
      </c>
      <c r="J356" s="5">
        <f t="shared" si="172"/>
        <v>2.0445325496431278E-2</v>
      </c>
      <c r="K356" s="8">
        <v>95.8</v>
      </c>
      <c r="L356" s="8">
        <f t="shared" si="177"/>
        <v>94.804552201880242</v>
      </c>
      <c r="N356" s="10">
        <f t="shared" si="176"/>
        <v>1.0901800949322858E-2</v>
      </c>
      <c r="O356" s="10">
        <f t="shared" si="176"/>
        <v>2.9794546496597771E-2</v>
      </c>
      <c r="P356" s="10">
        <f t="shared" si="176"/>
        <v>1.5024850939040546E-2</v>
      </c>
      <c r="Q356" s="10">
        <f t="shared" si="176"/>
        <v>1.9030656905673547E-2</v>
      </c>
      <c r="R356" s="10">
        <f t="shared" si="176"/>
        <v>3.6423791190831604E-2</v>
      </c>
      <c r="S356" s="10">
        <f t="shared" si="176"/>
        <v>3.1413543833839278E-2</v>
      </c>
      <c r="T356" s="10">
        <f t="shared" si="176"/>
        <v>5.45591724835187E-2</v>
      </c>
      <c r="U356" s="13">
        <f t="shared" si="174"/>
        <v>94.826352668762041</v>
      </c>
    </row>
    <row r="357" spans="1:21" x14ac:dyDescent="0.2">
      <c r="A357">
        <v>200</v>
      </c>
      <c r="B357" s="2" t="s">
        <v>24</v>
      </c>
      <c r="C357">
        <v>1500</v>
      </c>
      <c r="D357" s="5">
        <f t="shared" si="166"/>
        <v>6.6739250270228916E-3</v>
      </c>
      <c r="E357" s="5">
        <f t="shared" si="167"/>
        <v>9.9960795966847343E-3</v>
      </c>
      <c r="F357" s="5">
        <f t="shared" si="168"/>
        <v>7.5101274266610382E-3</v>
      </c>
      <c r="G357" s="5">
        <f t="shared" si="169"/>
        <v>5.2014051795709476E-3</v>
      </c>
      <c r="H357" s="5">
        <f t="shared" si="170"/>
        <v>5.3742208474604689E-3</v>
      </c>
      <c r="I357" s="5">
        <f t="shared" si="171"/>
        <v>-2.6764054203809035E-3</v>
      </c>
      <c r="J357" s="5">
        <f t="shared" si="172"/>
        <v>1.9932042737454077E-2</v>
      </c>
      <c r="K357" s="8">
        <v>96</v>
      </c>
      <c r="L357" s="8">
        <f t="shared" si="177"/>
        <v>95.049504950495034</v>
      </c>
      <c r="N357" s="10">
        <f t="shared" si="176"/>
        <v>1.0321244212472241E-2</v>
      </c>
      <c r="O357" s="10">
        <f t="shared" si="176"/>
        <v>2.85342053052926E-2</v>
      </c>
      <c r="P357" s="10">
        <f t="shared" si="176"/>
        <v>1.4372664110629344E-2</v>
      </c>
      <c r="Q357" s="10">
        <f t="shared" si="176"/>
        <v>1.8180369106616249E-2</v>
      </c>
      <c r="R357" s="10">
        <f t="shared" si="176"/>
        <v>3.4749391800754315E-2</v>
      </c>
      <c r="S357" s="10">
        <f t="shared" si="176"/>
        <v>3.0468846531299606E-2</v>
      </c>
      <c r="T357" s="10">
        <f t="shared" si="176"/>
        <v>5.2011395394473296E-2</v>
      </c>
      <c r="U357" s="13">
        <f t="shared" si="174"/>
        <v>95.056004562101677</v>
      </c>
    </row>
    <row r="358" spans="1:21" x14ac:dyDescent="0.2">
      <c r="A358">
        <v>250</v>
      </c>
      <c r="B358" s="2" t="s">
        <v>24</v>
      </c>
      <c r="C358">
        <v>1500</v>
      </c>
      <c r="D358" s="5">
        <f t="shared" si="166"/>
        <v>6.4476493605389457E-3</v>
      </c>
      <c r="E358" s="5">
        <f t="shared" si="167"/>
        <v>9.2941587700303141E-3</v>
      </c>
      <c r="F358" s="5">
        <f t="shared" si="168"/>
        <v>7.101456236252246E-3</v>
      </c>
      <c r="G358" s="5">
        <f t="shared" si="169"/>
        <v>4.773961511915531E-3</v>
      </c>
      <c r="H358" s="5">
        <f t="shared" si="170"/>
        <v>4.9601414758719958E-3</v>
      </c>
      <c r="I358" s="5">
        <f t="shared" si="171"/>
        <v>-2.1505075981034794E-3</v>
      </c>
      <c r="J358" s="5">
        <f t="shared" si="172"/>
        <v>1.8256005365853877E-2</v>
      </c>
      <c r="K358" s="8">
        <v>96</v>
      </c>
      <c r="L358" s="8">
        <f t="shared" si="177"/>
        <v>95.049504950495034</v>
      </c>
      <c r="N358" s="10">
        <f t="shared" si="176"/>
        <v>9.9123722049160971E-3</v>
      </c>
      <c r="O358" s="10">
        <f t="shared" si="176"/>
        <v>2.6824027055783586E-2</v>
      </c>
      <c r="P358" s="10">
        <f t="shared" si="176"/>
        <v>1.3700154748265025E-2</v>
      </c>
      <c r="Q358" s="10">
        <f t="shared" si="176"/>
        <v>1.7265594378260342E-2</v>
      </c>
      <c r="R358" s="10">
        <f t="shared" si="176"/>
        <v>3.260260669729334E-2</v>
      </c>
      <c r="S358" s="10">
        <f t="shared" si="176"/>
        <v>2.8765537656180118E-2</v>
      </c>
      <c r="T358" s="10">
        <f t="shared" si="176"/>
        <v>4.8682865122359427E-2</v>
      </c>
      <c r="U358" s="13">
        <f t="shared" si="174"/>
        <v>95.357713304805529</v>
      </c>
    </row>
    <row r="359" spans="1:21" x14ac:dyDescent="0.2">
      <c r="A359">
        <v>315</v>
      </c>
      <c r="B359" s="2" t="s">
        <v>24</v>
      </c>
      <c r="C359">
        <v>1500</v>
      </c>
      <c r="D359" s="5">
        <f t="shared" si="166"/>
        <v>6.2475937197756549E-3</v>
      </c>
      <c r="E359" s="5">
        <f t="shared" si="167"/>
        <v>8.5961917989019615E-3</v>
      </c>
      <c r="F359" s="5">
        <f t="shared" si="168"/>
        <v>6.6847462612897382E-3</v>
      </c>
      <c r="G359" s="5">
        <f t="shared" si="169"/>
        <v>4.3451206304490342E-3</v>
      </c>
      <c r="H359" s="5">
        <f t="shared" si="170"/>
        <v>4.5465824022747833E-3</v>
      </c>
      <c r="I359" s="5">
        <f t="shared" si="171"/>
        <v>-1.7549424565512228E-3</v>
      </c>
      <c r="J359" s="5">
        <f t="shared" si="172"/>
        <v>1.6685711378996233E-2</v>
      </c>
      <c r="K359" s="8">
        <v>96</v>
      </c>
      <c r="L359" s="8">
        <f t="shared" si="177"/>
        <v>95.049504950495034</v>
      </c>
      <c r="N359" s="10">
        <f t="shared" si="176"/>
        <v>9.5042122552408785E-3</v>
      </c>
      <c r="O359" s="10">
        <f t="shared" si="176"/>
        <v>2.5115648791031214E-2</v>
      </c>
      <c r="P359" s="10">
        <f t="shared" si="176"/>
        <v>1.3027822901335619E-2</v>
      </c>
      <c r="Q359" s="10">
        <f t="shared" si="176"/>
        <v>1.6338134279970835E-2</v>
      </c>
      <c r="R359" s="10">
        <f t="shared" si="176"/>
        <v>3.0456851022787307E-2</v>
      </c>
      <c r="S359" s="10">
        <f t="shared" si="176"/>
        <v>2.7045414154621767E-2</v>
      </c>
      <c r="T359" s="10">
        <f t="shared" si="176"/>
        <v>4.5351003735136182E-2</v>
      </c>
      <c r="U359" s="13">
        <f t="shared" si="174"/>
        <v>95.661648233646616</v>
      </c>
    </row>
    <row r="360" spans="1:21" x14ac:dyDescent="0.2">
      <c r="A360">
        <v>355</v>
      </c>
      <c r="B360" s="2" t="s">
        <v>24</v>
      </c>
      <c r="C360">
        <v>1500</v>
      </c>
      <c r="D360" s="5">
        <f t="shared" si="166"/>
        <v>5.9065891762099948E-3</v>
      </c>
      <c r="E360" s="5">
        <f t="shared" si="167"/>
        <v>8.245812770796862E-3</v>
      </c>
      <c r="F360" s="5">
        <f t="shared" si="168"/>
        <v>6.5533682472936547E-3</v>
      </c>
      <c r="G360" s="5">
        <f t="shared" si="169"/>
        <v>4.2782306137499893E-3</v>
      </c>
      <c r="H360" s="5">
        <f t="shared" si="170"/>
        <v>4.4257743272301739E-3</v>
      </c>
      <c r="I360" s="5">
        <f t="shared" si="171"/>
        <v>-1.602036109696045E-3</v>
      </c>
      <c r="J360" s="5">
        <f t="shared" si="172"/>
        <v>1.6051407955987664E-2</v>
      </c>
      <c r="K360" s="8">
        <v>96</v>
      </c>
      <c r="L360" s="8">
        <f t="shared" si="177"/>
        <v>95.049504950495034</v>
      </c>
      <c r="N360" s="10">
        <f t="shared" si="176"/>
        <v>9.0644673884958758E-3</v>
      </c>
      <c r="O360" s="10">
        <f t="shared" si="176"/>
        <v>2.4173168279546089E-2</v>
      </c>
      <c r="P360" s="10">
        <f t="shared" si="176"/>
        <v>1.2473389023799729E-2</v>
      </c>
      <c r="Q360" s="10">
        <f t="shared" si="176"/>
        <v>1.5691061279751384E-2</v>
      </c>
      <c r="R360" s="10">
        <f t="shared" si="176"/>
        <v>2.9362768358406025E-2</v>
      </c>
      <c r="S360" s="10">
        <f t="shared" si="176"/>
        <v>2.6093605363694473E-2</v>
      </c>
      <c r="T360" s="10">
        <f t="shared" si="176"/>
        <v>4.3859146981572318E-2</v>
      </c>
      <c r="U360" s="13">
        <f t="shared" si="174"/>
        <v>95.798365410851105</v>
      </c>
    </row>
    <row r="361" spans="1:21" x14ac:dyDescent="0.2">
      <c r="A361">
        <v>400</v>
      </c>
      <c r="B361" s="2" t="s">
        <v>24</v>
      </c>
      <c r="C361">
        <v>1500</v>
      </c>
      <c r="D361" s="5">
        <f t="shared" si="166"/>
        <v>5.2956522753732638E-3</v>
      </c>
      <c r="E361" s="5">
        <f t="shared" si="167"/>
        <v>7.8804483692125477E-3</v>
      </c>
      <c r="F361" s="5">
        <f t="shared" si="168"/>
        <v>6.310866406085712E-3</v>
      </c>
      <c r="G361" s="5">
        <f t="shared" si="169"/>
        <v>4.2525471171797058E-3</v>
      </c>
      <c r="H361" s="5">
        <f t="shared" si="170"/>
        <v>4.4535323821028247E-3</v>
      </c>
      <c r="I361" s="5">
        <f t="shared" si="171"/>
        <v>-2.7101905374898871E-4</v>
      </c>
      <c r="J361" s="5">
        <f t="shared" si="172"/>
        <v>1.4583092042811757E-2</v>
      </c>
      <c r="K361" s="8">
        <v>96</v>
      </c>
      <c r="L361" s="8">
        <f t="shared" si="177"/>
        <v>95.049504950495034</v>
      </c>
      <c r="N361" s="10">
        <f t="shared" ref="N361:T368" si="178">N199*(100-$K361)/$K361*$K199/(100-$K199)</f>
        <v>8.5877246668687717E-3</v>
      </c>
      <c r="O361" s="10">
        <f t="shared" si="178"/>
        <v>2.3313749060295885E-2</v>
      </c>
      <c r="P361" s="10">
        <f t="shared" si="178"/>
        <v>1.1859760091621679E-2</v>
      </c>
      <c r="Q361" s="10">
        <f t="shared" si="178"/>
        <v>1.5133770708858305E-2</v>
      </c>
      <c r="R361" s="10">
        <f t="shared" si="178"/>
        <v>2.8365322704679296E-2</v>
      </c>
      <c r="S361" s="10">
        <f t="shared" si="178"/>
        <v>2.51737504093206E-2</v>
      </c>
      <c r="T361" s="10">
        <f t="shared" si="178"/>
        <v>4.2505119539016804E-2</v>
      </c>
      <c r="U361" s="13">
        <f t="shared" si="174"/>
        <v>95.922790330486635</v>
      </c>
    </row>
    <row r="362" spans="1:21" x14ac:dyDescent="0.2">
      <c r="A362">
        <v>500</v>
      </c>
      <c r="B362" s="2" t="s">
        <v>24</v>
      </c>
      <c r="C362">
        <v>1500</v>
      </c>
      <c r="D362" s="5">
        <f t="shared" si="166"/>
        <v>5.2337335810792827E-3</v>
      </c>
      <c r="E362" s="5">
        <f t="shared" si="167"/>
        <v>7.5383505461117661E-3</v>
      </c>
      <c r="F362" s="5">
        <f t="shared" si="168"/>
        <v>6.2946706266572561E-3</v>
      </c>
      <c r="G362" s="5">
        <f t="shared" si="169"/>
        <v>4.1583877370259259E-3</v>
      </c>
      <c r="H362" s="5">
        <f t="shared" si="170"/>
        <v>4.1694749025960182E-3</v>
      </c>
      <c r="I362" s="5">
        <f t="shared" si="171"/>
        <v>-1.3263058519610432E-3</v>
      </c>
      <c r="J362" s="5">
        <f t="shared" si="172"/>
        <v>1.479216455844188E-2</v>
      </c>
      <c r="K362" s="8">
        <v>96</v>
      </c>
      <c r="L362" s="8">
        <f t="shared" si="177"/>
        <v>95.049504950495034</v>
      </c>
      <c r="N362" s="10">
        <f t="shared" si="178"/>
        <v>8.1859337734149495E-3</v>
      </c>
      <c r="O362" s="10">
        <f t="shared" si="178"/>
        <v>2.227778595392288E-2</v>
      </c>
      <c r="P362" s="10">
        <f t="shared" si="178"/>
        <v>1.1364607994846948E-2</v>
      </c>
      <c r="Q362" s="10">
        <f t="shared" si="178"/>
        <v>1.4391855372969914E-2</v>
      </c>
      <c r="R362" s="10">
        <f t="shared" si="178"/>
        <v>2.7163997811442298E-2</v>
      </c>
      <c r="S362" s="10">
        <f t="shared" si="178"/>
        <v>2.4183608627383724E-2</v>
      </c>
      <c r="T362" s="10">
        <f t="shared" si="178"/>
        <v>4.086047609995111E-2</v>
      </c>
      <c r="U362" s="13">
        <f t="shared" si="174"/>
        <v>96.074356069984219</v>
      </c>
    </row>
    <row r="363" spans="1:21" x14ac:dyDescent="0.2">
      <c r="A363">
        <v>560</v>
      </c>
      <c r="B363" s="2" t="s">
        <v>24</v>
      </c>
      <c r="C363">
        <v>1500</v>
      </c>
      <c r="D363" s="5">
        <f t="shared" si="166"/>
        <v>5.1495089022108829E-3</v>
      </c>
      <c r="E363" s="5">
        <f t="shared" si="167"/>
        <v>7.435382701137791E-3</v>
      </c>
      <c r="F363" s="5">
        <f t="shared" si="168"/>
        <v>6.8389302026268251E-3</v>
      </c>
      <c r="G363" s="5">
        <f t="shared" si="169"/>
        <v>4.0511323593880738E-3</v>
      </c>
      <c r="H363" s="5">
        <f t="shared" si="170"/>
        <v>3.9218563419071845E-3</v>
      </c>
      <c r="I363" s="5">
        <f t="shared" si="171"/>
        <v>-1.5216945007426735E-3</v>
      </c>
      <c r="J363" s="5">
        <f t="shared" si="172"/>
        <v>1.3076170307411778E-2</v>
      </c>
      <c r="K363" s="8">
        <v>96</v>
      </c>
      <c r="L363" s="8">
        <f t="shared" si="177"/>
        <v>95.049504950495034</v>
      </c>
      <c r="N363" s="10">
        <f t="shared" si="178"/>
        <v>7.9512434286380836E-3</v>
      </c>
      <c r="O363" s="10">
        <f t="shared" si="178"/>
        <v>2.0248162633044818E-2</v>
      </c>
      <c r="P363" s="10">
        <f t="shared" si="178"/>
        <v>1.1201646714037223E-2</v>
      </c>
      <c r="Q363" s="10">
        <f t="shared" si="178"/>
        <v>1.383663569621079E-2</v>
      </c>
      <c r="R363" s="10">
        <f t="shared" si="178"/>
        <v>2.5137438875276405E-2</v>
      </c>
      <c r="S363" s="10">
        <f t="shared" si="178"/>
        <v>2.3925264307780903E-2</v>
      </c>
      <c r="T363" s="10">
        <f t="shared" si="178"/>
        <v>3.8951286313939827E-2</v>
      </c>
      <c r="U363" s="13">
        <f t="shared" si="174"/>
        <v>96.250903499803755</v>
      </c>
    </row>
    <row r="364" spans="1:21" x14ac:dyDescent="0.2">
      <c r="A364">
        <v>630</v>
      </c>
      <c r="B364" s="2" t="s">
        <v>24</v>
      </c>
      <c r="C364">
        <v>1500</v>
      </c>
      <c r="D364" s="5">
        <f t="shared" si="166"/>
        <v>4.8411848324622017E-3</v>
      </c>
      <c r="E364" s="5">
        <f t="shared" si="167"/>
        <v>7.2454544771693719E-3</v>
      </c>
      <c r="F364" s="5">
        <f t="shared" si="168"/>
        <v>7.4735501993928657E-3</v>
      </c>
      <c r="G364" s="5">
        <f t="shared" si="169"/>
        <v>4.127371685247655E-3</v>
      </c>
      <c r="H364" s="5">
        <f t="shared" si="170"/>
        <v>4.1713395667188555E-3</v>
      </c>
      <c r="I364" s="5">
        <f t="shared" si="171"/>
        <v>-6.6825901122419262E-4</v>
      </c>
      <c r="J364" s="5">
        <f t="shared" si="172"/>
        <v>1.0426204009921627E-2</v>
      </c>
      <c r="K364" s="8">
        <v>96</v>
      </c>
      <c r="L364" s="8">
        <f t="shared" si="177"/>
        <v>95.049504950495034</v>
      </c>
      <c r="N364" s="10">
        <f t="shared" si="178"/>
        <v>7.6850028147951452E-3</v>
      </c>
      <c r="O364" s="10">
        <f t="shared" si="178"/>
        <v>1.8170141982145869E-2</v>
      </c>
      <c r="P364" s="10">
        <f t="shared" si="178"/>
        <v>1.1011030164603135E-2</v>
      </c>
      <c r="Q364" s="10">
        <f t="shared" si="178"/>
        <v>1.3381351301339302E-2</v>
      </c>
      <c r="R364" s="10">
        <f t="shared" si="178"/>
        <v>2.3196765353896077E-2</v>
      </c>
      <c r="S364" s="10">
        <f t="shared" si="178"/>
        <v>2.3907288818884386E-2</v>
      </c>
      <c r="T364" s="10">
        <f t="shared" si="178"/>
        <v>3.7616845759688378E-2</v>
      </c>
      <c r="U364" s="13">
        <f t="shared" si="174"/>
        <v>96.374688218159434</v>
      </c>
    </row>
    <row r="365" spans="1:21" x14ac:dyDescent="0.2">
      <c r="A365">
        <v>710</v>
      </c>
      <c r="B365" s="2" t="s">
        <v>24</v>
      </c>
      <c r="C365">
        <v>1500</v>
      </c>
      <c r="D365" s="5">
        <f t="shared" si="166"/>
        <v>4.8737733004282184E-3</v>
      </c>
      <c r="E365" s="5">
        <f t="shared" si="167"/>
        <v>7.2720925115818957E-3</v>
      </c>
      <c r="F365" s="5">
        <f t="shared" si="168"/>
        <v>7.9768890558103156E-3</v>
      </c>
      <c r="G365" s="5">
        <f t="shared" si="169"/>
        <v>4.1429768834537473E-3</v>
      </c>
      <c r="H365" s="5">
        <f t="shared" si="170"/>
        <v>4.1685219203591722E-3</v>
      </c>
      <c r="I365" s="5">
        <f t="shared" si="171"/>
        <v>-6.6740295929858251E-4</v>
      </c>
      <c r="J365" s="5">
        <f t="shared" si="172"/>
        <v>1.0112174657229089E-2</v>
      </c>
      <c r="K365" s="8">
        <v>96</v>
      </c>
      <c r="L365" s="8">
        <f t="shared" si="177"/>
        <v>95.049504950495034</v>
      </c>
      <c r="N365" s="10">
        <f t="shared" si="178"/>
        <v>7.7365294731193794E-3</v>
      </c>
      <c r="O365" s="10">
        <f t="shared" si="178"/>
        <v>1.793140053312824E-2</v>
      </c>
      <c r="P365" s="10">
        <f t="shared" si="178"/>
        <v>1.1163803179037464E-2</v>
      </c>
      <c r="Q365" s="10">
        <f t="shared" si="178"/>
        <v>1.3476788735283898E-2</v>
      </c>
      <c r="R365" s="10">
        <f t="shared" si="178"/>
        <v>2.3062432439918928E-2</v>
      </c>
      <c r="S365" s="10">
        <f t="shared" si="178"/>
        <v>2.4394971753431648E-2</v>
      </c>
      <c r="T365" s="10">
        <f t="shared" si="178"/>
        <v>3.7879025369563855E-2</v>
      </c>
      <c r="U365" s="13">
        <f t="shared" si="174"/>
        <v>96.350342916307042</v>
      </c>
    </row>
    <row r="366" spans="1:21" x14ac:dyDescent="0.2">
      <c r="A366">
        <v>800</v>
      </c>
      <c r="B366" s="2" t="s">
        <v>24</v>
      </c>
      <c r="C366">
        <v>1500</v>
      </c>
      <c r="D366" s="5">
        <f t="shared" si="166"/>
        <v>4.9087267656267725E-3</v>
      </c>
      <c r="E366" s="5">
        <f t="shared" si="167"/>
        <v>7.2966082386898834E-3</v>
      </c>
      <c r="F366" s="5">
        <f t="shared" si="168"/>
        <v>8.4781939975713747E-3</v>
      </c>
      <c r="G366" s="5">
        <f t="shared" si="169"/>
        <v>4.1469448353919913E-3</v>
      </c>
      <c r="H366" s="5">
        <f t="shared" si="170"/>
        <v>4.1649169451783083E-3</v>
      </c>
      <c r="I366" s="5">
        <f t="shared" si="171"/>
        <v>-6.7386746813935527E-4</v>
      </c>
      <c r="J366" s="5">
        <f t="shared" si="172"/>
        <v>9.805758980793236E-3</v>
      </c>
      <c r="K366" s="8">
        <v>96</v>
      </c>
      <c r="L366" s="8">
        <f t="shared" si="177"/>
        <v>95.049504950495034</v>
      </c>
      <c r="N366" s="10">
        <f t="shared" si="178"/>
        <v>7.7882242392823021E-3</v>
      </c>
      <c r="O366" s="10">
        <f t="shared" si="178"/>
        <v>1.769170098072298E-2</v>
      </c>
      <c r="P366" s="10">
        <f t="shared" si="178"/>
        <v>1.1315641307003715E-2</v>
      </c>
      <c r="Q366" s="10">
        <f t="shared" si="178"/>
        <v>1.3569760808990838E-2</v>
      </c>
      <c r="R366" s="10">
        <f t="shared" si="178"/>
        <v>2.2923172551009004E-2</v>
      </c>
      <c r="S366" s="10">
        <f t="shared" si="178"/>
        <v>2.4876000458159239E-2</v>
      </c>
      <c r="T366" s="10">
        <f t="shared" si="178"/>
        <v>3.8127282295112169E-2</v>
      </c>
      <c r="U366" s="13">
        <f t="shared" si="174"/>
        <v>96.327301772590005</v>
      </c>
    </row>
    <row r="367" spans="1:21" x14ac:dyDescent="0.2">
      <c r="A367">
        <v>900</v>
      </c>
      <c r="B367" s="2" t="s">
        <v>24</v>
      </c>
      <c r="C367">
        <v>1500</v>
      </c>
      <c r="D367" s="5">
        <f t="shared" si="166"/>
        <v>4.620580992472461E-3</v>
      </c>
      <c r="E367" s="5">
        <f t="shared" si="167"/>
        <v>6.9262827746012501E-3</v>
      </c>
      <c r="F367" s="5">
        <f t="shared" si="168"/>
        <v>7.6339616439627389E-3</v>
      </c>
      <c r="G367" s="5">
        <f t="shared" si="169"/>
        <v>4.1423734111353944E-3</v>
      </c>
      <c r="H367" s="5">
        <f t="shared" si="170"/>
        <v>4.1600204846777705E-3</v>
      </c>
      <c r="I367" s="5">
        <f t="shared" si="171"/>
        <v>-7.1723526855314856E-4</v>
      </c>
      <c r="J367" s="5">
        <f t="shared" si="172"/>
        <v>9.6855408311324574E-3</v>
      </c>
      <c r="K367" s="8">
        <v>96</v>
      </c>
      <c r="L367" s="8">
        <f t="shared" si="177"/>
        <v>95.049504950495034</v>
      </c>
      <c r="N367" s="10">
        <f t="shared" si="178"/>
        <v>7.3362864382452049E-3</v>
      </c>
      <c r="O367" s="10">
        <f t="shared" si="178"/>
        <v>1.7093174484525988E-2</v>
      </c>
      <c r="P367" s="10">
        <f t="shared" si="178"/>
        <v>1.061269976474234E-2</v>
      </c>
      <c r="Q367" s="10">
        <f t="shared" si="178"/>
        <v>1.2832778320954608E-2</v>
      </c>
      <c r="R367" s="10">
        <f t="shared" si="178"/>
        <v>2.2071710180080247E-2</v>
      </c>
      <c r="S367" s="10">
        <f t="shared" si="178"/>
        <v>2.3319191458496296E-2</v>
      </c>
      <c r="T367" s="10">
        <f t="shared" si="178"/>
        <v>3.6451524869428951E-2</v>
      </c>
      <c r="U367" s="13">
        <f t="shared" si="174"/>
        <v>96.483045854554447</v>
      </c>
    </row>
    <row r="368" spans="1:21" x14ac:dyDescent="0.2">
      <c r="A368">
        <v>1000</v>
      </c>
      <c r="B368" s="2" t="s">
        <v>24</v>
      </c>
      <c r="C368">
        <v>1500</v>
      </c>
      <c r="D368" s="5">
        <f t="shared" si="166"/>
        <v>4.3191524821559902E-3</v>
      </c>
      <c r="E368" s="5">
        <f t="shared" si="167"/>
        <v>6.5585921672173184E-3</v>
      </c>
      <c r="F368" s="5">
        <f t="shared" si="168"/>
        <v>6.790390391148704E-3</v>
      </c>
      <c r="G368" s="5">
        <f t="shared" si="169"/>
        <v>4.1299389387515067E-3</v>
      </c>
      <c r="H368" s="5">
        <f t="shared" si="170"/>
        <v>4.1499062779715296E-3</v>
      </c>
      <c r="I368" s="5">
        <f t="shared" si="171"/>
        <v>-7.0546421113271141E-4</v>
      </c>
      <c r="J368" s="5">
        <f t="shared" si="172"/>
        <v>9.5141991166627672E-3</v>
      </c>
      <c r="K368" s="8">
        <v>96</v>
      </c>
      <c r="L368" s="8">
        <f t="shared" si="177"/>
        <v>95.049504950495034</v>
      </c>
      <c r="N368" s="10">
        <f t="shared" si="178"/>
        <v>6.8822121827316835E-3</v>
      </c>
      <c r="O368" s="10">
        <f t="shared" si="178"/>
        <v>1.648378870599828E-2</v>
      </c>
      <c r="P368" s="10">
        <f t="shared" si="178"/>
        <v>9.9082204329893689E-3</v>
      </c>
      <c r="Q368" s="10">
        <f t="shared" si="178"/>
        <v>1.2097475346868331E-2</v>
      </c>
      <c r="R368" s="10">
        <f t="shared" si="178"/>
        <v>2.1207227107950533E-2</v>
      </c>
      <c r="S368" s="10">
        <f t="shared" si="178"/>
        <v>2.1763914018302122E-2</v>
      </c>
      <c r="T368" s="10">
        <f t="shared" si="178"/>
        <v>3.4756715162775113E-2</v>
      </c>
      <c r="U368" s="13">
        <f t="shared" si="174"/>
        <v>96.64107372743095</v>
      </c>
    </row>
    <row r="369" spans="1:21" x14ac:dyDescent="0.2">
      <c r="D369" s="5"/>
      <c r="E369" s="5"/>
      <c r="F369" s="5"/>
      <c r="G369" s="5"/>
      <c r="H369" s="5"/>
      <c r="I369" s="5"/>
      <c r="J369" s="5"/>
      <c r="L369" s="5"/>
      <c r="N369" s="11"/>
      <c r="O369" s="11"/>
      <c r="P369" s="10"/>
      <c r="Q369" s="10"/>
      <c r="R369" s="10"/>
      <c r="S369" s="10"/>
      <c r="T369" s="10"/>
    </row>
    <row r="370" spans="1:21" x14ac:dyDescent="0.2">
      <c r="A370">
        <v>0.12</v>
      </c>
      <c r="B370" s="2" t="s">
        <v>24</v>
      </c>
      <c r="C370">
        <v>3000</v>
      </c>
      <c r="D370" s="5">
        <f t="shared" ref="D370:D407" si="179">-1/9*T370+28/45*R370-8/45*O370+4/9*S370-22/9*Q370-8/45*P370+128/45*N370</f>
        <v>0.23029806407691106</v>
      </c>
      <c r="E370" s="5">
        <f t="shared" ref="E370:E407" si="180">2/3*T370-6/5*R370+8/15*O370-8/3*S370+8/3*Q370+128/15*P370-128/15*N370</f>
        <v>8.3134467173420878E-2</v>
      </c>
      <c r="F370" s="5">
        <f t="shared" ref="F370:F407" si="181">-8/9*T370+56/45*R370-16/45*O370+32/9*S370-32/9*Q370-256/45*P370+256/45*N370</f>
        <v>8.2507615642607224E-2</v>
      </c>
      <c r="G370" s="5">
        <f t="shared" ref="G370:G407" si="182">-8/3*T370+56/5*R370-128/15*O370+8/3*S370-8/3*Q370-128/15*P370+128/15*N370</f>
        <v>-9.8475396819863725E-4</v>
      </c>
      <c r="H370" s="5">
        <f t="shared" ref="H370:H407" si="183">32/9*T370-416/45*R370+256/45*O370-32/9*S370+32/9*Q370+256/45*P370-256/45*N370</f>
        <v>2.2042808890716525E-3</v>
      </c>
      <c r="I370" s="5">
        <f t="shared" ref="I370:I407" si="184">-2*R370+10*Q370-8*P370</f>
        <v>-0.28566005579187359</v>
      </c>
      <c r="J370" s="5">
        <f t="shared" ref="J370:J407" si="185">4/9*T370-28/45*R370+128/45*O370-4/9*S370-68/9*Q370+368/45*P370-128/45*N370</f>
        <v>0.5376755411288503</v>
      </c>
      <c r="K370" s="8">
        <v>60.8</v>
      </c>
      <c r="L370" s="8">
        <f>100/(1+(1+0.15)*(100/K370-1))</f>
        <v>57.423498299962219</v>
      </c>
      <c r="N370" s="10">
        <f t="shared" ref="N370:T379" si="186">N208*(100-$K370)/$K370*$K208/(100-$K208)</f>
        <v>0.2184213379119837</v>
      </c>
      <c r="O370" s="10">
        <f t="shared" si="186"/>
        <v>0.50814547124842258</v>
      </c>
      <c r="P370" s="10">
        <f t="shared" si="186"/>
        <v>0.2546855772742434</v>
      </c>
      <c r="Q370" s="10">
        <f t="shared" si="186"/>
        <v>0.28409573227009088</v>
      </c>
      <c r="R370" s="10">
        <f t="shared" si="186"/>
        <v>0.54456638014941772</v>
      </c>
      <c r="S370" s="10">
        <f t="shared" si="186"/>
        <v>0.38783388600943258</v>
      </c>
      <c r="T370" s="10">
        <f t="shared" si="186"/>
        <v>0.64917515915078738</v>
      </c>
      <c r="U370" s="13">
        <f t="shared" si="174"/>
        <v>60.636372943849807</v>
      </c>
    </row>
    <row r="371" spans="1:21" x14ac:dyDescent="0.2">
      <c r="A371">
        <v>0.18</v>
      </c>
      <c r="B371" s="2" t="s">
        <v>24</v>
      </c>
      <c r="C371">
        <v>3000</v>
      </c>
      <c r="D371" s="5">
        <f t="shared" si="179"/>
        <v>0.21625114580310945</v>
      </c>
      <c r="E371" s="5">
        <f t="shared" si="180"/>
        <v>6.6143091247849117E-2</v>
      </c>
      <c r="F371" s="5">
        <f t="shared" si="181"/>
        <v>9.0992717319018812E-2</v>
      </c>
      <c r="G371" s="5">
        <f t="shared" si="182"/>
        <v>2.042163048863177E-3</v>
      </c>
      <c r="H371" s="5">
        <f t="shared" si="183"/>
        <v>3.716431355433869E-3</v>
      </c>
      <c r="I371" s="5">
        <f t="shared" si="184"/>
        <v>-0.27538078853204806</v>
      </c>
      <c r="J371" s="5">
        <f t="shared" si="185"/>
        <v>0.44285574649974957</v>
      </c>
      <c r="K371" s="8">
        <v>65.900000000000006</v>
      </c>
      <c r="L371" s="8">
        <f t="shared" ref="L371:L392" si="187">100/(1+(1+0.15)*(100/K371-1))</f>
        <v>62.693240736336399</v>
      </c>
      <c r="N371" s="10">
        <f t="shared" si="186"/>
        <v>0.1973536765783534</v>
      </c>
      <c r="O371" s="10">
        <f t="shared" si="186"/>
        <v>0.40669173913714224</v>
      </c>
      <c r="P371" s="10">
        <f t="shared" si="186"/>
        <v>0.23102604461521667</v>
      </c>
      <c r="Q371" s="10">
        <f t="shared" si="186"/>
        <v>0.24558196045652456</v>
      </c>
      <c r="R371" s="10">
        <f t="shared" si="186"/>
        <v>0.44149601808778011</v>
      </c>
      <c r="S371" s="10">
        <f t="shared" si="186"/>
        <v>0.34785014532996494</v>
      </c>
      <c r="T371" s="10">
        <f t="shared" si="186"/>
        <v>0.5466205067419756</v>
      </c>
      <c r="U371" s="13">
        <f t="shared" si="174"/>
        <v>64.657102090709003</v>
      </c>
    </row>
    <row r="372" spans="1:21" x14ac:dyDescent="0.2">
      <c r="A372">
        <v>0.25</v>
      </c>
      <c r="B372" s="2" t="s">
        <v>24</v>
      </c>
      <c r="C372">
        <v>3000</v>
      </c>
      <c r="D372" s="5">
        <f t="shared" si="179"/>
        <v>0.13408010524946579</v>
      </c>
      <c r="E372" s="5">
        <f t="shared" si="180"/>
        <v>5.8557076913709594E-2</v>
      </c>
      <c r="F372" s="5">
        <f t="shared" si="181"/>
        <v>7.1191032695292145E-2</v>
      </c>
      <c r="G372" s="5">
        <f t="shared" si="182"/>
        <v>3.0944639901127058E-3</v>
      </c>
      <c r="H372" s="5">
        <f t="shared" si="183"/>
        <v>5.6108613147272113E-3</v>
      </c>
      <c r="I372" s="5">
        <f t="shared" si="184"/>
        <v>-0.15140536190197373</v>
      </c>
      <c r="J372" s="5">
        <f t="shared" si="185"/>
        <v>0.35285602715568454</v>
      </c>
      <c r="K372" s="8">
        <v>69.7</v>
      </c>
      <c r="L372" s="8">
        <f t="shared" si="187"/>
        <v>66.669855086326464</v>
      </c>
      <c r="N372" s="10">
        <f t="shared" si="186"/>
        <v>0.13744124366994187</v>
      </c>
      <c r="O372" s="10">
        <f t="shared" si="186"/>
        <v>0.3557437741047581</v>
      </c>
      <c r="P372" s="10">
        <f t="shared" si="186"/>
        <v>0.16554293480961396</v>
      </c>
      <c r="Q372" s="10">
        <f t="shared" si="186"/>
        <v>0.19440521454901222</v>
      </c>
      <c r="R372" s="10">
        <f t="shared" si="186"/>
        <v>0.38555701445759222</v>
      </c>
      <c r="S372" s="10">
        <f t="shared" si="186"/>
        <v>0.27851587202261141</v>
      </c>
      <c r="T372" s="10">
        <f t="shared" si="186"/>
        <v>0.47398420541701758</v>
      </c>
      <c r="U372" s="13">
        <f t="shared" si="174"/>
        <v>67.843332128316902</v>
      </c>
    </row>
    <row r="373" spans="1:21" x14ac:dyDescent="0.2">
      <c r="A373">
        <v>0.37</v>
      </c>
      <c r="B373" s="2" t="s">
        <v>24</v>
      </c>
      <c r="C373">
        <v>3000</v>
      </c>
      <c r="D373" s="5">
        <f t="shared" si="179"/>
        <v>9.0667209193128734E-2</v>
      </c>
      <c r="E373" s="5">
        <f t="shared" si="180"/>
        <v>4.5289994427513136E-2</v>
      </c>
      <c r="F373" s="5">
        <f t="shared" si="181"/>
        <v>6.0452393971275109E-2</v>
      </c>
      <c r="G373" s="5">
        <f t="shared" si="182"/>
        <v>7.4741358396204216E-3</v>
      </c>
      <c r="H373" s="5">
        <f t="shared" si="183"/>
        <v>9.8086039535500991E-3</v>
      </c>
      <c r="I373" s="5">
        <f t="shared" si="184"/>
        <v>-9.9446405570635665E-2</v>
      </c>
      <c r="J373" s="5">
        <f t="shared" si="185"/>
        <v>0.25562828483836364</v>
      </c>
      <c r="K373" s="8">
        <v>73.5</v>
      </c>
      <c r="L373" s="8">
        <f t="shared" si="187"/>
        <v>70.690069728300074</v>
      </c>
      <c r="N373" s="10">
        <f t="shared" si="186"/>
        <v>9.7038247064638122E-2</v>
      </c>
      <c r="O373" s="10">
        <f t="shared" si="186"/>
        <v>0.26443143339794173</v>
      </c>
      <c r="P373" s="10">
        <f t="shared" si="186"/>
        <v>0.11992729749120518</v>
      </c>
      <c r="Q373" s="10">
        <f t="shared" si="186"/>
        <v>0.14415647805102655</v>
      </c>
      <c r="R373" s="10">
        <f t="shared" si="186"/>
        <v>0.29079640307562982</v>
      </c>
      <c r="S373" s="10">
        <f t="shared" si="186"/>
        <v>0.21491415096448255</v>
      </c>
      <c r="T373" s="10">
        <f t="shared" si="186"/>
        <v>0.36987421665281539</v>
      </c>
      <c r="U373" s="13">
        <f t="shared" si="174"/>
        <v>72.999402999453821</v>
      </c>
    </row>
    <row r="374" spans="1:21" x14ac:dyDescent="0.2">
      <c r="A374">
        <v>0.55000000000000004</v>
      </c>
      <c r="B374" s="2" t="s">
        <v>24</v>
      </c>
      <c r="C374">
        <v>3000</v>
      </c>
      <c r="D374" s="5">
        <f t="shared" si="179"/>
        <v>6.4453297010792387E-2</v>
      </c>
      <c r="E374" s="5">
        <f t="shared" si="180"/>
        <v>3.9660209609390873E-2</v>
      </c>
      <c r="F374" s="5">
        <f t="shared" si="181"/>
        <v>5.1483310802536209E-2</v>
      </c>
      <c r="G374" s="5">
        <f t="shared" si="182"/>
        <v>8.4993253938505653E-3</v>
      </c>
      <c r="H374" s="5">
        <f t="shared" si="183"/>
        <v>1.0758386353839189E-2</v>
      </c>
      <c r="I374" s="5">
        <f t="shared" si="184"/>
        <v>-7.404253278174977E-2</v>
      </c>
      <c r="J374" s="5">
        <f t="shared" si="185"/>
        <v>0.2114505770047769</v>
      </c>
      <c r="K374" s="8">
        <v>77.8</v>
      </c>
      <c r="L374" s="8">
        <f t="shared" si="187"/>
        <v>75.292751379076734</v>
      </c>
      <c r="N374" s="10">
        <f t="shared" si="186"/>
        <v>7.2465911111633322E-2</v>
      </c>
      <c r="O374" s="10">
        <f t="shared" si="186"/>
        <v>0.21779133105690313</v>
      </c>
      <c r="P374" s="10">
        <f t="shared" si="186"/>
        <v>9.2292961088819542E-2</v>
      </c>
      <c r="Q374" s="10">
        <f t="shared" si="186"/>
        <v>0.11473042219778741</v>
      </c>
      <c r="R374" s="10">
        <f t="shared" si="186"/>
        <v>0.24150153302453384</v>
      </c>
      <c r="S374" s="10">
        <f t="shared" si="186"/>
        <v>0.17625262321996116</v>
      </c>
      <c r="T374" s="10">
        <f t="shared" si="186"/>
        <v>0.31226257339343599</v>
      </c>
      <c r="U374" s="13">
        <f t="shared" si="174"/>
        <v>76.204261271740549</v>
      </c>
    </row>
    <row r="375" spans="1:21" x14ac:dyDescent="0.2">
      <c r="A375">
        <v>0.75</v>
      </c>
      <c r="B375" s="2" t="s">
        <v>24</v>
      </c>
      <c r="C375">
        <v>3000</v>
      </c>
      <c r="D375" s="5">
        <f t="shared" si="179"/>
        <v>5.7632907064916666E-2</v>
      </c>
      <c r="E375" s="5">
        <f t="shared" si="180"/>
        <v>2.8656861757174856E-2</v>
      </c>
      <c r="F375" s="5">
        <f t="shared" si="181"/>
        <v>2.6809753624898625E-2</v>
      </c>
      <c r="G375" s="5">
        <f t="shared" si="182"/>
        <v>7.1637838917147922E-3</v>
      </c>
      <c r="H375" s="5">
        <f t="shared" si="183"/>
        <v>1.0887334615090505E-2</v>
      </c>
      <c r="I375" s="5">
        <f t="shared" si="184"/>
        <v>-4.0203990830816938E-2</v>
      </c>
      <c r="J375" s="5">
        <f t="shared" si="185"/>
        <v>0.1955109364033687</v>
      </c>
      <c r="K375" s="8">
        <v>80.7</v>
      </c>
      <c r="L375" s="8">
        <f t="shared" si="187"/>
        <v>78.429466932309637</v>
      </c>
      <c r="N375" s="10">
        <f t="shared" si="186"/>
        <v>6.879563069742102E-2</v>
      </c>
      <c r="O375" s="10">
        <f t="shared" si="186"/>
        <v>0.22425108206468988</v>
      </c>
      <c r="P375" s="10">
        <f t="shared" si="186"/>
        <v>8.1226195017211816E-2</v>
      </c>
      <c r="Q375" s="10">
        <f t="shared" si="186"/>
        <v>0.10901544643506979</v>
      </c>
      <c r="R375" s="10">
        <f t="shared" si="186"/>
        <v>0.24027444752191021</v>
      </c>
      <c r="S375" s="10">
        <f t="shared" si="186"/>
        <v>0.1463880407591249</v>
      </c>
      <c r="T375" s="10">
        <f t="shared" si="186"/>
        <v>0.28645758652634673</v>
      </c>
      <c r="U375" s="13">
        <f t="shared" si="174"/>
        <v>77.73283864726308</v>
      </c>
    </row>
    <row r="376" spans="1:21" x14ac:dyDescent="0.2">
      <c r="A376">
        <v>1.1000000000000001</v>
      </c>
      <c r="B376" s="2" t="s">
        <v>24</v>
      </c>
      <c r="C376">
        <v>3000</v>
      </c>
      <c r="D376" s="5">
        <f t="shared" si="179"/>
        <v>4.6024259358519504E-2</v>
      </c>
      <c r="E376" s="5">
        <f t="shared" si="180"/>
        <v>2.5551272469499786E-2</v>
      </c>
      <c r="F376" s="5">
        <f t="shared" si="181"/>
        <v>2.518969124618714E-2</v>
      </c>
      <c r="G376" s="5">
        <f t="shared" si="182"/>
        <v>4.7286791353166602E-3</v>
      </c>
      <c r="H376" s="5">
        <f t="shared" si="183"/>
        <v>5.8072056403758454E-3</v>
      </c>
      <c r="I376" s="5">
        <f t="shared" si="184"/>
        <v>-2.9216903510262848E-2</v>
      </c>
      <c r="J376" s="5">
        <f t="shared" si="185"/>
        <v>0.14705490454586001</v>
      </c>
      <c r="K376" s="8">
        <v>82.7</v>
      </c>
      <c r="L376" s="8">
        <f t="shared" si="187"/>
        <v>80.608216774696615</v>
      </c>
      <c r="N376" s="10">
        <f t="shared" si="186"/>
        <v>5.5969708843853765E-2</v>
      </c>
      <c r="O376" s="10">
        <f t="shared" si="186"/>
        <v>0.17336955435073115</v>
      </c>
      <c r="P376" s="10">
        <f t="shared" si="186"/>
        <v>6.7222532872476273E-2</v>
      </c>
      <c r="Q376" s="10">
        <f t="shared" si="186"/>
        <v>8.8206628030587902E-2</v>
      </c>
      <c r="R376" s="10">
        <f t="shared" si="186"/>
        <v>0.18675146041816579</v>
      </c>
      <c r="S376" s="10">
        <f t="shared" si="186"/>
        <v>0.12155446864946315</v>
      </c>
      <c r="T376" s="10">
        <f t="shared" si="186"/>
        <v>0.2251391088854961</v>
      </c>
      <c r="U376" s="13">
        <f t="shared" si="174"/>
        <v>81.623384050623912</v>
      </c>
    </row>
    <row r="377" spans="1:21" x14ac:dyDescent="0.2">
      <c r="A377">
        <v>1.5</v>
      </c>
      <c r="B377" s="2" t="s">
        <v>24</v>
      </c>
      <c r="C377">
        <v>3000</v>
      </c>
      <c r="D377" s="5">
        <f t="shared" si="179"/>
        <v>4.9104814099291919E-2</v>
      </c>
      <c r="E377" s="5">
        <f t="shared" si="180"/>
        <v>2.5151139108593568E-2</v>
      </c>
      <c r="F377" s="5">
        <f t="shared" si="181"/>
        <v>3.3243182531379034E-2</v>
      </c>
      <c r="G377" s="5">
        <f t="shared" si="182"/>
        <v>7.3720011126776619E-4</v>
      </c>
      <c r="H377" s="5">
        <f t="shared" si="183"/>
        <v>1.2999682246121469E-3</v>
      </c>
      <c r="I377" s="5">
        <f t="shared" si="184"/>
        <v>-1.8545751736754656E-2</v>
      </c>
      <c r="J377" s="5">
        <f t="shared" si="185"/>
        <v>0.1115166225356064</v>
      </c>
      <c r="K377" s="8">
        <v>84.2</v>
      </c>
      <c r="L377" s="8">
        <f t="shared" si="187"/>
        <v>82.25065937286314</v>
      </c>
      <c r="N377" s="10">
        <f t="shared" si="186"/>
        <v>5.982024551155421E-2</v>
      </c>
      <c r="O377" s="10">
        <f t="shared" si="186"/>
        <v>0.15070671662535856</v>
      </c>
      <c r="P377" s="10">
        <f t="shared" si="186"/>
        <v>7.2367879767706908E-2</v>
      </c>
      <c r="Q377" s="10">
        <f t="shared" si="186"/>
        <v>8.8770857079904508E-2</v>
      </c>
      <c r="R377" s="10">
        <f t="shared" si="186"/>
        <v>0.16365564219707224</v>
      </c>
      <c r="S377" s="10">
        <f t="shared" si="186"/>
        <v>0.12661470758875878</v>
      </c>
      <c r="T377" s="10">
        <f t="shared" si="186"/>
        <v>0.20250717487399625</v>
      </c>
      <c r="U377" s="13">
        <f t="shared" si="174"/>
        <v>83.159586977498435</v>
      </c>
    </row>
    <row r="378" spans="1:21" x14ac:dyDescent="0.2">
      <c r="A378">
        <v>2.2000000000000002</v>
      </c>
      <c r="B378" s="2" t="s">
        <v>24</v>
      </c>
      <c r="C378">
        <v>3000</v>
      </c>
      <c r="D378" s="5">
        <f t="shared" si="179"/>
        <v>4.8093092731698456E-2</v>
      </c>
      <c r="E378" s="5">
        <f t="shared" si="180"/>
        <v>2.5354494239973158E-2</v>
      </c>
      <c r="F378" s="5">
        <f t="shared" si="181"/>
        <v>2.7079610448388969E-2</v>
      </c>
      <c r="G378" s="5">
        <f t="shared" si="182"/>
        <v>1.5557779556698015E-3</v>
      </c>
      <c r="H378" s="5">
        <f t="shared" si="183"/>
        <v>2.1026467844030283E-3</v>
      </c>
      <c r="I378" s="5">
        <f t="shared" si="184"/>
        <v>-2.3073622022584672E-2</v>
      </c>
      <c r="J378" s="5">
        <f t="shared" si="185"/>
        <v>0.11154905109361996</v>
      </c>
      <c r="K378" s="8">
        <v>85.9</v>
      </c>
      <c r="L378" s="8">
        <f t="shared" si="187"/>
        <v>84.120844146305643</v>
      </c>
      <c r="N378" s="10">
        <f t="shared" si="186"/>
        <v>5.7360124626980015E-2</v>
      </c>
      <c r="O378" s="10">
        <f t="shared" si="186"/>
        <v>0.14511998092869402</v>
      </c>
      <c r="P378" s="10">
        <f t="shared" si="186"/>
        <v>6.8825124568608259E-2</v>
      </c>
      <c r="Q378" s="10">
        <f t="shared" si="186"/>
        <v>8.4216581894378792E-2</v>
      </c>
      <c r="R378" s="10">
        <f t="shared" si="186"/>
        <v>0.15731922220875327</v>
      </c>
      <c r="S378" s="10">
        <f t="shared" si="186"/>
        <v>0.11779225536719129</v>
      </c>
      <c r="T378" s="10">
        <f t="shared" si="186"/>
        <v>0.19266105123116872</v>
      </c>
      <c r="U378" s="13">
        <f t="shared" si="174"/>
        <v>83.846118640976215</v>
      </c>
    </row>
    <row r="379" spans="1:21" x14ac:dyDescent="0.2">
      <c r="A379">
        <v>3</v>
      </c>
      <c r="B379" s="2" t="s">
        <v>24</v>
      </c>
      <c r="C379">
        <v>3000</v>
      </c>
      <c r="D379" s="5">
        <f t="shared" si="179"/>
        <v>3.5315933085624265E-2</v>
      </c>
      <c r="E379" s="5">
        <f t="shared" si="180"/>
        <v>2.1238396822127192E-2</v>
      </c>
      <c r="F379" s="5">
        <f t="shared" si="181"/>
        <v>2.2981029642690942E-2</v>
      </c>
      <c r="G379" s="5">
        <f t="shared" si="182"/>
        <v>4.6868451927063459E-3</v>
      </c>
      <c r="H379" s="5">
        <f t="shared" si="183"/>
        <v>4.9603461518472058E-3</v>
      </c>
      <c r="I379" s="5">
        <f t="shared" si="184"/>
        <v>-9.523184647415861E-3</v>
      </c>
      <c r="J379" s="5">
        <f t="shared" si="185"/>
        <v>9.0729835285513205E-2</v>
      </c>
      <c r="K379" s="8">
        <v>87.1</v>
      </c>
      <c r="L379" s="8">
        <f t="shared" si="187"/>
        <v>85.446608132633528</v>
      </c>
      <c r="N379" s="10">
        <f t="shared" si="186"/>
        <v>4.5444273495606528E-2</v>
      </c>
      <c r="O379" s="10">
        <f t="shared" si="186"/>
        <v>0.12475023021458873</v>
      </c>
      <c r="P379" s="10">
        <f t="shared" si="186"/>
        <v>5.5194176771745852E-2</v>
      </c>
      <c r="Q379" s="10">
        <f t="shared" si="186"/>
        <v>7.0497132688609701E-2</v>
      </c>
      <c r="R379" s="10">
        <f t="shared" si="186"/>
        <v>0.13647054867977301</v>
      </c>
      <c r="S379" s="10">
        <f t="shared" si="186"/>
        <v>9.9868023884251089E-2</v>
      </c>
      <c r="T379" s="10">
        <f t="shared" si="186"/>
        <v>0.17038920153309337</v>
      </c>
      <c r="U379" s="13">
        <f t="shared" si="174"/>
        <v>85.441663225369766</v>
      </c>
    </row>
    <row r="380" spans="1:21" x14ac:dyDescent="0.2">
      <c r="A380">
        <v>4</v>
      </c>
      <c r="B380" s="2" t="s">
        <v>24</v>
      </c>
      <c r="C380">
        <v>3000</v>
      </c>
      <c r="D380" s="5">
        <f t="shared" si="179"/>
        <v>2.5940224139986756E-2</v>
      </c>
      <c r="E380" s="5">
        <f t="shared" si="180"/>
        <v>1.8967847827659257E-2</v>
      </c>
      <c r="F380" s="5">
        <f t="shared" si="181"/>
        <v>2.22082015377634E-2</v>
      </c>
      <c r="G380" s="5">
        <f t="shared" si="182"/>
        <v>1.0539325319925241E-2</v>
      </c>
      <c r="H380" s="5">
        <f t="shared" si="183"/>
        <v>1.0781997299629281E-2</v>
      </c>
      <c r="I380" s="5">
        <f t="shared" si="184"/>
        <v>-1.0139424126882735E-2</v>
      </c>
      <c r="J380" s="5">
        <f t="shared" si="185"/>
        <v>7.8205727419164608E-2</v>
      </c>
      <c r="K380" s="8">
        <v>88.1</v>
      </c>
      <c r="L380" s="8">
        <f t="shared" si="187"/>
        <v>86.554993368374511</v>
      </c>
      <c r="N380" s="10">
        <f t="shared" ref="N380:T389" si="188">N218*(100-$K380)/$K380*$K218/(100-$K218)</f>
        <v>3.4629994760064377E-2</v>
      </c>
      <c r="O380" s="10">
        <f t="shared" si="188"/>
        <v>0.1034452081465017</v>
      </c>
      <c r="P380" s="10">
        <f t="shared" si="188"/>
        <v>4.3827022994288686E-2</v>
      </c>
      <c r="Q380" s="10">
        <f t="shared" si="188"/>
        <v>5.7449208725824458E-2</v>
      </c>
      <c r="R380" s="10">
        <f t="shared" si="188"/>
        <v>0.11700766371540895</v>
      </c>
      <c r="S380" s="10">
        <f t="shared" si="188"/>
        <v>8.6928323951647776E-2</v>
      </c>
      <c r="T380" s="10">
        <f t="shared" si="188"/>
        <v>0.15650389941724568</v>
      </c>
      <c r="U380" s="13">
        <f t="shared" si="174"/>
        <v>86.467499202025436</v>
      </c>
    </row>
    <row r="381" spans="1:21" x14ac:dyDescent="0.2">
      <c r="A381">
        <v>5.5</v>
      </c>
      <c r="B381" s="2" t="s">
        <v>24</v>
      </c>
      <c r="C381">
        <v>3000</v>
      </c>
      <c r="D381" s="5">
        <f t="shared" si="179"/>
        <v>2.346104766065002E-2</v>
      </c>
      <c r="E381" s="5">
        <f t="shared" si="180"/>
        <v>1.702142526055489E-2</v>
      </c>
      <c r="F381" s="5">
        <f t="shared" si="181"/>
        <v>2.432969162951501E-2</v>
      </c>
      <c r="G381" s="5">
        <f t="shared" si="182"/>
        <v>2.2358060185309614E-3</v>
      </c>
      <c r="H381" s="5">
        <f t="shared" si="183"/>
        <v>2.5528498001850253E-3</v>
      </c>
      <c r="I381" s="5">
        <f t="shared" si="184"/>
        <v>-8.7028028644061672E-3</v>
      </c>
      <c r="J381" s="5">
        <f t="shared" si="185"/>
        <v>7.1408266630828041E-2</v>
      </c>
      <c r="K381" s="8">
        <v>89.2</v>
      </c>
      <c r="L381" s="8">
        <f t="shared" si="187"/>
        <v>87.777996457390287</v>
      </c>
      <c r="N381" s="10">
        <f t="shared" si="188"/>
        <v>3.1569232189530172E-2</v>
      </c>
      <c r="O381" s="10">
        <f t="shared" si="188"/>
        <v>9.2660978086199552E-2</v>
      </c>
      <c r="P381" s="10">
        <f t="shared" si="188"/>
        <v>4.0451256362838431E-2</v>
      </c>
      <c r="Q381" s="10">
        <f t="shared" si="188"/>
        <v>5.199387728863808E-2</v>
      </c>
      <c r="R381" s="10">
        <f t="shared" si="188"/>
        <v>0.10251576242403974</v>
      </c>
      <c r="S381" s="10">
        <f t="shared" si="188"/>
        <v>7.9509993730902839E-2</v>
      </c>
      <c r="T381" s="10">
        <f t="shared" si="188"/>
        <v>0.13230628413585757</v>
      </c>
      <c r="U381" s="13">
        <f t="shared" si="174"/>
        <v>88.315327222896258</v>
      </c>
    </row>
    <row r="382" spans="1:21" x14ac:dyDescent="0.2">
      <c r="A382">
        <v>7.5</v>
      </c>
      <c r="B382" s="2" t="s">
        <v>24</v>
      </c>
      <c r="C382">
        <v>3000</v>
      </c>
      <c r="D382" s="5">
        <f t="shared" si="179"/>
        <v>1.9852635213907961E-2</v>
      </c>
      <c r="E382" s="5">
        <f t="shared" si="180"/>
        <v>1.2452535949785126E-2</v>
      </c>
      <c r="F382" s="5">
        <f t="shared" si="181"/>
        <v>1.612777487199088E-2</v>
      </c>
      <c r="G382" s="5">
        <f t="shared" si="182"/>
        <v>7.0438012012792317E-3</v>
      </c>
      <c r="H382" s="5">
        <f t="shared" si="183"/>
        <v>7.0438012012800644E-3</v>
      </c>
      <c r="I382" s="5">
        <f t="shared" si="184"/>
        <v>-1.2276827316054034E-2</v>
      </c>
      <c r="J382" s="5">
        <f t="shared" si="185"/>
        <v>6.9619665320512295E-2</v>
      </c>
      <c r="K382" s="8">
        <v>90.1</v>
      </c>
      <c r="L382" s="8">
        <f t="shared" si="187"/>
        <v>88.781593338917062</v>
      </c>
      <c r="N382" s="10">
        <f t="shared" si="188"/>
        <v>2.5393351626584664E-2</v>
      </c>
      <c r="O382" s="10">
        <f t="shared" si="188"/>
        <v>8.3517781010711722E-2</v>
      </c>
      <c r="P382" s="10">
        <f t="shared" si="188"/>
        <v>3.1723047341626717E-2</v>
      </c>
      <c r="Q382" s="10">
        <f t="shared" si="188"/>
        <v>4.2698062304139188E-2</v>
      </c>
      <c r="R382" s="10">
        <f t="shared" si="188"/>
        <v>9.2736535812216095E-2</v>
      </c>
      <c r="S382" s="10">
        <f t="shared" si="188"/>
        <v>6.322134930842481E-2</v>
      </c>
      <c r="T382" s="10">
        <f t="shared" si="188"/>
        <v>0.11986338644270141</v>
      </c>
      <c r="U382" s="13">
        <f t="shared" si="174"/>
        <v>89.296606363437505</v>
      </c>
    </row>
    <row r="383" spans="1:21" x14ac:dyDescent="0.2">
      <c r="A383">
        <v>11</v>
      </c>
      <c r="B383" s="2" t="s">
        <v>24</v>
      </c>
      <c r="C383">
        <v>3000</v>
      </c>
      <c r="D383" s="5">
        <f t="shared" si="179"/>
        <v>1.3479337832333231E-2</v>
      </c>
      <c r="E383" s="5">
        <f t="shared" si="180"/>
        <v>1.076471845911553E-2</v>
      </c>
      <c r="F383" s="5">
        <f t="shared" si="181"/>
        <v>1.2108928877223327E-2</v>
      </c>
      <c r="G383" s="5">
        <f t="shared" si="182"/>
        <v>4.9954982009606241E-3</v>
      </c>
      <c r="H383" s="5">
        <f t="shared" si="183"/>
        <v>5.1228124517665313E-3</v>
      </c>
      <c r="I383" s="5">
        <f t="shared" si="184"/>
        <v>-6.1132523064977018E-3</v>
      </c>
      <c r="J383" s="5">
        <f t="shared" si="185"/>
        <v>5.5255114970513157E-2</v>
      </c>
      <c r="K383" s="8">
        <v>91.2</v>
      </c>
      <c r="L383" s="8">
        <f t="shared" si="187"/>
        <v>90.011843663639979</v>
      </c>
      <c r="N383" s="10">
        <f t="shared" si="188"/>
        <v>1.8950522756500936E-2</v>
      </c>
      <c r="O383" s="10">
        <f t="shared" si="188"/>
        <v>6.7638238494429626E-2</v>
      </c>
      <c r="P383" s="10">
        <f t="shared" si="188"/>
        <v>2.4050214153568335E-2</v>
      </c>
      <c r="Q383" s="10">
        <f t="shared" si="188"/>
        <v>3.3590694923931748E-2</v>
      </c>
      <c r="R383" s="10">
        <f t="shared" si="188"/>
        <v>7.4809244158634242E-2</v>
      </c>
      <c r="S383" s="10">
        <f t="shared" si="188"/>
        <v>4.9639715421233285E-2</v>
      </c>
      <c r="T383" s="10">
        <f t="shared" si="188"/>
        <v>9.5613158485414643E-2</v>
      </c>
      <c r="U383" s="13">
        <f t="shared" si="174"/>
        <v>91.273091442458465</v>
      </c>
    </row>
    <row r="384" spans="1:21" x14ac:dyDescent="0.2">
      <c r="A384">
        <v>15</v>
      </c>
      <c r="B384" s="2" t="s">
        <v>24</v>
      </c>
      <c r="C384">
        <v>3000</v>
      </c>
      <c r="D384" s="5">
        <f t="shared" si="179"/>
        <v>1.3429862963443187E-2</v>
      </c>
      <c r="E384" s="5">
        <f t="shared" si="180"/>
        <v>1.1132993573955779E-2</v>
      </c>
      <c r="F384" s="5">
        <f t="shared" si="181"/>
        <v>2.1013667076546311E-2</v>
      </c>
      <c r="G384" s="5">
        <f t="shared" si="182"/>
        <v>4.5743393537691912E-3</v>
      </c>
      <c r="H384" s="5">
        <f t="shared" si="183"/>
        <v>4.7984574118463963E-3</v>
      </c>
      <c r="I384" s="5">
        <f t="shared" si="184"/>
        <v>-4.0259517156845948E-3</v>
      </c>
      <c r="J384" s="5">
        <f t="shared" si="185"/>
        <v>4.8962060634008195E-2</v>
      </c>
      <c r="K384" s="8">
        <v>91.9</v>
      </c>
      <c r="L384" s="8">
        <f t="shared" si="187"/>
        <v>90.796818653361655</v>
      </c>
      <c r="N384" s="10">
        <f t="shared" si="188"/>
        <v>1.9670324436588307E-2</v>
      </c>
      <c r="O384" s="10">
        <f t="shared" si="188"/>
        <v>6.3906062894222571E-2</v>
      </c>
      <c r="P384" s="10">
        <f t="shared" si="188"/>
        <v>2.652134138212741E-2</v>
      </c>
      <c r="Q384" s="10">
        <f t="shared" si="188"/>
        <v>3.5349011827678953E-2</v>
      </c>
      <c r="R384" s="10">
        <f t="shared" si="188"/>
        <v>7.2672669467727435E-2</v>
      </c>
      <c r="S384" s="10">
        <f t="shared" si="188"/>
        <v>5.8147262106008922E-2</v>
      </c>
      <c r="T384" s="10">
        <f t="shared" si="188"/>
        <v>9.9885429297884396E-2</v>
      </c>
      <c r="U384" s="13">
        <f t="shared" si="174"/>
        <v>90.918560548470353</v>
      </c>
    </row>
    <row r="385" spans="1:21" x14ac:dyDescent="0.2">
      <c r="A385">
        <v>18.5</v>
      </c>
      <c r="B385" s="2" t="s">
        <v>24</v>
      </c>
      <c r="C385">
        <v>3000</v>
      </c>
      <c r="D385" s="5">
        <f t="shared" si="179"/>
        <v>1.211428570505068E-2</v>
      </c>
      <c r="E385" s="5">
        <f t="shared" si="180"/>
        <v>9.7436586508675704E-3</v>
      </c>
      <c r="F385" s="5">
        <f t="shared" si="181"/>
        <v>1.9901133972823767E-2</v>
      </c>
      <c r="G385" s="5">
        <f t="shared" si="182"/>
        <v>4.1981305981016181E-3</v>
      </c>
      <c r="H385" s="5">
        <f t="shared" si="183"/>
        <v>4.3247494579836815E-3</v>
      </c>
      <c r="I385" s="5">
        <f t="shared" si="184"/>
        <v>-4.4661021568003223E-3</v>
      </c>
      <c r="J385" s="5">
        <f t="shared" si="185"/>
        <v>4.2742624663222907E-2</v>
      </c>
      <c r="K385" s="8">
        <v>92.4</v>
      </c>
      <c r="L385" s="8">
        <f t="shared" si="187"/>
        <v>91.35851295234329</v>
      </c>
      <c r="N385" s="10">
        <f t="shared" si="188"/>
        <v>1.7431399086486006E-2</v>
      </c>
      <c r="O385" s="10">
        <f t="shared" si="188"/>
        <v>5.5390373238141055E-2</v>
      </c>
      <c r="P385" s="10">
        <f t="shared" si="188"/>
        <v>2.3715052817413436E-2</v>
      </c>
      <c r="Q385" s="10">
        <f t="shared" si="188"/>
        <v>3.120906677698267E-2</v>
      </c>
      <c r="R385" s="10">
        <f t="shared" si="188"/>
        <v>6.3418173693659763E-2</v>
      </c>
      <c r="S385" s="10">
        <f t="shared" si="188"/>
        <v>5.2342403430168924E-2</v>
      </c>
      <c r="T385" s="10">
        <f t="shared" si="188"/>
        <v>8.8558480891249972E-2</v>
      </c>
      <c r="U385" s="13">
        <f t="shared" si="174"/>
        <v>91.864609715892954</v>
      </c>
    </row>
    <row r="386" spans="1:21" x14ac:dyDescent="0.2">
      <c r="A386">
        <v>22</v>
      </c>
      <c r="B386" s="2" t="s">
        <v>24</v>
      </c>
      <c r="C386">
        <v>3000</v>
      </c>
      <c r="D386" s="5">
        <f t="shared" si="179"/>
        <v>9.1766596861866979E-3</v>
      </c>
      <c r="E386" s="5">
        <f t="shared" si="180"/>
        <v>9.2786637583935211E-3</v>
      </c>
      <c r="F386" s="5">
        <f t="shared" si="181"/>
        <v>1.5801804274313477E-2</v>
      </c>
      <c r="G386" s="5">
        <f t="shared" si="182"/>
        <v>5.0163839164671098E-3</v>
      </c>
      <c r="H386" s="5">
        <f t="shared" si="183"/>
        <v>5.1297254504417827E-3</v>
      </c>
      <c r="I386" s="5">
        <f t="shared" si="184"/>
        <v>-3.4505491552917211E-3</v>
      </c>
      <c r="J386" s="5">
        <f t="shared" si="185"/>
        <v>3.9666450873279205E-2</v>
      </c>
      <c r="K386" s="8">
        <v>92.7</v>
      </c>
      <c r="L386" s="8">
        <f t="shared" si="187"/>
        <v>91.695929571195421</v>
      </c>
      <c r="N386" s="10">
        <f t="shared" si="188"/>
        <v>1.4198873272422278E-2</v>
      </c>
      <c r="O386" s="10">
        <f t="shared" si="188"/>
        <v>5.0274543930686526E-2</v>
      </c>
      <c r="P386" s="10">
        <f t="shared" si="188"/>
        <v>1.9619872482271601E-2</v>
      </c>
      <c r="Q386" s="10">
        <f t="shared" si="188"/>
        <v>2.6905436604846768E-2</v>
      </c>
      <c r="R386" s="10">
        <f t="shared" si="188"/>
        <v>5.7772967672793288E-2</v>
      </c>
      <c r="S386" s="10">
        <f t="shared" si="188"/>
        <v>4.4984993201294864E-2</v>
      </c>
      <c r="T386" s="10">
        <f t="shared" si="188"/>
        <v>8.0619138803790028E-2</v>
      </c>
      <c r="U386" s="13">
        <f t="shared" si="174"/>
        <v>92.539541832191432</v>
      </c>
    </row>
    <row r="387" spans="1:21" x14ac:dyDescent="0.2">
      <c r="A387">
        <v>30</v>
      </c>
      <c r="B387" s="2" t="s">
        <v>24</v>
      </c>
      <c r="C387">
        <v>3000</v>
      </c>
      <c r="D387" s="5">
        <f t="shared" si="179"/>
        <v>8.9948069677535172E-3</v>
      </c>
      <c r="E387" s="5">
        <f t="shared" si="180"/>
        <v>8.8604739793443632E-3</v>
      </c>
      <c r="F387" s="5">
        <f t="shared" si="181"/>
        <v>1.974794121638436E-2</v>
      </c>
      <c r="G387" s="5">
        <f t="shared" si="182"/>
        <v>5.6087676794101121E-3</v>
      </c>
      <c r="H387" s="5">
        <f t="shared" si="183"/>
        <v>5.7466667372217811E-3</v>
      </c>
      <c r="I387" s="5">
        <f t="shared" si="184"/>
        <v>-1.3776656208700777E-3</v>
      </c>
      <c r="J387" s="5">
        <f t="shared" si="185"/>
        <v>3.3716026384134845E-2</v>
      </c>
      <c r="K387" s="8">
        <v>93.3</v>
      </c>
      <c r="L387" s="8">
        <f t="shared" si="187"/>
        <v>92.371664769070833</v>
      </c>
      <c r="N387" s="10">
        <f t="shared" si="188"/>
        <v>1.4317091944337616E-2</v>
      </c>
      <c r="O387" s="10">
        <f t="shared" si="188"/>
        <v>4.6543891142807312E-2</v>
      </c>
      <c r="P387" s="10">
        <f t="shared" si="188"/>
        <v>2.0389930163063386E-2</v>
      </c>
      <c r="Q387" s="10">
        <f t="shared" si="188"/>
        <v>2.716246567812312E-2</v>
      </c>
      <c r="R387" s="10">
        <f t="shared" si="188"/>
        <v>5.4941440548797099E-2</v>
      </c>
      <c r="S387" s="10">
        <f t="shared" si="188"/>
        <v>4.8182254553238948E-2</v>
      </c>
      <c r="T387" s="10">
        <f t="shared" si="188"/>
        <v>8.1297017343378977E-2</v>
      </c>
      <c r="U387" s="13">
        <f t="shared" si="174"/>
        <v>92.481527643244945</v>
      </c>
    </row>
    <row r="388" spans="1:21" x14ac:dyDescent="0.2">
      <c r="A388">
        <v>37</v>
      </c>
      <c r="B388" s="2" t="s">
        <v>24</v>
      </c>
      <c r="C388">
        <v>3000</v>
      </c>
      <c r="D388" s="5">
        <f t="shared" si="179"/>
        <v>8.1627887285722761E-3</v>
      </c>
      <c r="E388" s="5">
        <f t="shared" si="180"/>
        <v>7.5582013071179566E-3</v>
      </c>
      <c r="F388" s="5">
        <f t="shared" si="181"/>
        <v>1.7365052975923403E-2</v>
      </c>
      <c r="G388" s="5">
        <f t="shared" si="182"/>
        <v>5.5068103867941254E-3</v>
      </c>
      <c r="H388" s="5">
        <f t="shared" si="183"/>
        <v>5.7692506346438827E-3</v>
      </c>
      <c r="I388" s="5">
        <f t="shared" si="184"/>
        <v>-5.5113674026843473E-3</v>
      </c>
      <c r="J388" s="5">
        <f t="shared" si="185"/>
        <v>3.7299011337798602E-2</v>
      </c>
      <c r="K388" s="8">
        <v>93.7</v>
      </c>
      <c r="L388" s="8">
        <f t="shared" si="187"/>
        <v>92.822824310267961</v>
      </c>
      <c r="N388" s="10">
        <f t="shared" si="188"/>
        <v>1.2199581271873544E-2</v>
      </c>
      <c r="O388" s="10">
        <f t="shared" si="188"/>
        <v>4.4662579562824996E-2</v>
      </c>
      <c r="P388" s="10">
        <f t="shared" si="188"/>
        <v>1.7498731349807062E-2</v>
      </c>
      <c r="Q388" s="10">
        <f t="shared" si="188"/>
        <v>2.3901151222234091E-2</v>
      </c>
      <c r="R388" s="10">
        <f t="shared" si="188"/>
        <v>5.2266514413284379E-2</v>
      </c>
      <c r="S388" s="10">
        <f t="shared" si="188"/>
        <v>4.2474127400080615E-2</v>
      </c>
      <c r="T388" s="10">
        <f t="shared" si="188"/>
        <v>7.6149747968165871E-2</v>
      </c>
      <c r="U388" s="13">
        <f t="shared" si="174"/>
        <v>92.923870668376679</v>
      </c>
    </row>
    <row r="389" spans="1:21" x14ac:dyDescent="0.2">
      <c r="A389">
        <v>45</v>
      </c>
      <c r="B389" s="2" t="s">
        <v>24</v>
      </c>
      <c r="C389">
        <v>3000</v>
      </c>
      <c r="D389" s="5">
        <f t="shared" si="179"/>
        <v>6.6607730461087575E-3</v>
      </c>
      <c r="E389" s="5">
        <f t="shared" si="180"/>
        <v>9.3861540569124546E-3</v>
      </c>
      <c r="F389" s="5">
        <f t="shared" si="181"/>
        <v>1.6116577232687723E-2</v>
      </c>
      <c r="G389" s="5">
        <f t="shared" si="182"/>
        <v>3.3406002278553448E-3</v>
      </c>
      <c r="H389" s="5">
        <f t="shared" si="183"/>
        <v>3.6524092628637816E-3</v>
      </c>
      <c r="I389" s="5">
        <f t="shared" si="184"/>
        <v>-2.4318715590364859E-3</v>
      </c>
      <c r="J389" s="5">
        <f t="shared" si="185"/>
        <v>2.6028147156191693E-2</v>
      </c>
      <c r="K389" s="8">
        <v>94</v>
      </c>
      <c r="L389" s="8">
        <f t="shared" si="187"/>
        <v>93.161546085232899</v>
      </c>
      <c r="N389" s="10">
        <f t="shared" si="188"/>
        <v>1.1099853047126009E-2</v>
      </c>
      <c r="O389" s="10">
        <f t="shared" si="188"/>
        <v>3.4674298870427861E-2</v>
      </c>
      <c r="P389" s="10">
        <f t="shared" si="188"/>
        <v>1.6563248342092492E-2</v>
      </c>
      <c r="Q389" s="10">
        <f t="shared" si="188"/>
        <v>2.1319945999677486E-2</v>
      </c>
      <c r="R389" s="10">
        <f t="shared" si="188"/>
        <v>4.1562672409535713E-2</v>
      </c>
      <c r="S389" s="10">
        <f t="shared" si="188"/>
        <v>3.9202857717918371E-2</v>
      </c>
      <c r="T389" s="10">
        <f t="shared" si="188"/>
        <v>6.2752789423583213E-2</v>
      </c>
      <c r="U389" s="13">
        <f t="shared" si="174"/>
        <v>94.095259965620116</v>
      </c>
    </row>
    <row r="390" spans="1:21" x14ac:dyDescent="0.2">
      <c r="A390">
        <v>55</v>
      </c>
      <c r="B390" s="2" t="s">
        <v>24</v>
      </c>
      <c r="C390">
        <v>3000</v>
      </c>
      <c r="D390" s="5">
        <f t="shared" si="179"/>
        <v>6.6939346106720046E-3</v>
      </c>
      <c r="E390" s="5">
        <f t="shared" si="180"/>
        <v>7.850237275899466E-3</v>
      </c>
      <c r="F390" s="5">
        <f t="shared" si="181"/>
        <v>1.8147429648473865E-2</v>
      </c>
      <c r="G390" s="5">
        <f t="shared" si="182"/>
        <v>4.1240982942110788E-3</v>
      </c>
      <c r="H390" s="5">
        <f t="shared" si="183"/>
        <v>4.0086104485353574E-3</v>
      </c>
      <c r="I390" s="5">
        <f t="shared" si="184"/>
        <v>-3.8689065447192195E-4</v>
      </c>
      <c r="J390" s="5">
        <f t="shared" si="185"/>
        <v>2.5140934223817302E-2</v>
      </c>
      <c r="K390" s="8">
        <v>94.3</v>
      </c>
      <c r="L390" s="8">
        <f t="shared" si="187"/>
        <v>93.500570125427586</v>
      </c>
      <c r="N390" s="10">
        <f t="shared" ref="N390:T399" si="189">N228*(100-$K390)/$K390*$K228/(100-$K228)</f>
        <v>1.134539167845873E-2</v>
      </c>
      <c r="O390" s="10">
        <f t="shared" si="189"/>
        <v>3.5826314578608104E-2</v>
      </c>
      <c r="P390" s="10">
        <f t="shared" si="189"/>
        <v>1.6822008996063269E-2</v>
      </c>
      <c r="Q390" s="10">
        <f t="shared" si="189"/>
        <v>2.2013749329268417E-2</v>
      </c>
      <c r="R390" s="10">
        <f t="shared" si="189"/>
        <v>4.2974155989324969E-2</v>
      </c>
      <c r="S390" s="10">
        <f t="shared" si="189"/>
        <v>4.0816566949450316E-2</v>
      </c>
      <c r="T390" s="10">
        <f t="shared" si="189"/>
        <v>6.5578353847137144E-2</v>
      </c>
      <c r="U390" s="13">
        <f t="shared" si="174"/>
        <v>93.845750187175383</v>
      </c>
    </row>
    <row r="391" spans="1:21" x14ac:dyDescent="0.2">
      <c r="A391">
        <v>75</v>
      </c>
      <c r="B391" s="2" t="s">
        <v>24</v>
      </c>
      <c r="C391">
        <v>3000</v>
      </c>
      <c r="D391" s="5">
        <f t="shared" si="179"/>
        <v>6.9211375485096552E-3</v>
      </c>
      <c r="E391" s="5">
        <f t="shared" si="180"/>
        <v>8.0640570874377232E-3</v>
      </c>
      <c r="F391" s="5">
        <f t="shared" si="181"/>
        <v>2.2126812858924844E-2</v>
      </c>
      <c r="G391" s="5">
        <f t="shared" si="182"/>
        <v>1.9009660018061564E-3</v>
      </c>
      <c r="H391" s="5">
        <f t="shared" si="183"/>
        <v>2.156028952754907E-3</v>
      </c>
      <c r="I391" s="5">
        <f t="shared" si="184"/>
        <v>-1.2452805824168522E-3</v>
      </c>
      <c r="J391" s="5">
        <f t="shared" si="185"/>
        <v>2.1718962460861226E-2</v>
      </c>
      <c r="K391" s="8">
        <v>94.7</v>
      </c>
      <c r="L391" s="8">
        <f t="shared" si="187"/>
        <v>93.953073069100654</v>
      </c>
      <c r="N391" s="10">
        <f t="shared" si="189"/>
        <v>1.1404317214126426E-2</v>
      </c>
      <c r="O391" s="10">
        <f t="shared" si="189"/>
        <v>3.1403752812494981E-2</v>
      </c>
      <c r="P391" s="10">
        <f t="shared" si="189"/>
        <v>1.7624077455102583E-2</v>
      </c>
      <c r="Q391" s="10">
        <f t="shared" si="189"/>
        <v>2.1664342190739559E-2</v>
      </c>
      <c r="R391" s="10">
        <f t="shared" si="189"/>
        <v>3.8448041424495899E-2</v>
      </c>
      <c r="S391" s="10">
        <f t="shared" si="189"/>
        <v>4.2933356557519363E-2</v>
      </c>
      <c r="T391" s="10">
        <f t="shared" si="189"/>
        <v>6.1642684327877617E-2</v>
      </c>
      <c r="U391" s="13">
        <f t="shared" si="174"/>
        <v>94.193650534416534</v>
      </c>
    </row>
    <row r="392" spans="1:21" x14ac:dyDescent="0.2">
      <c r="A392">
        <v>90</v>
      </c>
      <c r="B392" s="2" t="s">
        <v>24</v>
      </c>
      <c r="C392">
        <v>3000</v>
      </c>
      <c r="D392" s="5">
        <f t="shared" si="179"/>
        <v>8.7872672052583221E-3</v>
      </c>
      <c r="E392" s="5">
        <f t="shared" si="180"/>
        <v>1.0439206236118298E-2</v>
      </c>
      <c r="F392" s="5">
        <f t="shared" si="181"/>
        <v>1.6934711742298367E-2</v>
      </c>
      <c r="G392" s="5">
        <f t="shared" si="182"/>
        <v>3.8555103060667895E-3</v>
      </c>
      <c r="H392" s="5">
        <f t="shared" si="183"/>
        <v>3.8550188134656854E-3</v>
      </c>
      <c r="I392" s="5">
        <f t="shared" si="184"/>
        <v>-7.1296310577728672E-4</v>
      </c>
      <c r="J392" s="5">
        <f t="shared" si="185"/>
        <v>2.0339754369965234E-2</v>
      </c>
      <c r="K392" s="8">
        <v>95</v>
      </c>
      <c r="L392" s="8">
        <f t="shared" si="187"/>
        <v>94.292803970223332</v>
      </c>
      <c r="N392" s="10">
        <f t="shared" si="189"/>
        <v>1.3623783135632441E-2</v>
      </c>
      <c r="O392" s="10">
        <f t="shared" si="189"/>
        <v>3.3287095764727777E-2</v>
      </c>
      <c r="P392" s="10">
        <f t="shared" si="189"/>
        <v>1.9514261496595554E-2</v>
      </c>
      <c r="Q392" s="10">
        <f t="shared" si="189"/>
        <v>2.3691882762594672E-2</v>
      </c>
      <c r="R392" s="10">
        <f t="shared" si="189"/>
        <v>4.0758849379479802E-2</v>
      </c>
      <c r="S392" s="10">
        <f t="shared" si="189"/>
        <v>4.2817274503160759E-2</v>
      </c>
      <c r="T392" s="10">
        <f t="shared" si="189"/>
        <v>6.3498505567395364E-2</v>
      </c>
      <c r="U392" s="13">
        <f t="shared" si="174"/>
        <v>94.029281166359723</v>
      </c>
    </row>
    <row r="393" spans="1:21" x14ac:dyDescent="0.2">
      <c r="A393">
        <v>110</v>
      </c>
      <c r="B393" s="2" t="s">
        <v>24</v>
      </c>
      <c r="C393">
        <v>3000</v>
      </c>
      <c r="D393" s="5">
        <f t="shared" si="179"/>
        <v>7.0595727070922251E-3</v>
      </c>
      <c r="E393" s="5">
        <f t="shared" si="180"/>
        <v>8.4380674114435256E-3</v>
      </c>
      <c r="F393" s="5">
        <f t="shared" si="181"/>
        <v>1.6182112816253785E-2</v>
      </c>
      <c r="G393" s="5">
        <f t="shared" si="182"/>
        <v>3.3783512977874214E-3</v>
      </c>
      <c r="H393" s="5">
        <f t="shared" si="183"/>
        <v>3.4020813421699742E-3</v>
      </c>
      <c r="I393" s="5">
        <f t="shared" si="184"/>
        <v>-1.0435761824630074E-3</v>
      </c>
      <c r="J393" s="5">
        <f t="shared" si="185"/>
        <v>1.632076990919816E-2</v>
      </c>
      <c r="K393" s="8">
        <v>95.2</v>
      </c>
      <c r="L393" s="8">
        <f>100/(1+(1+0.25)*(100/K393-1))</f>
        <v>94.071146245059282</v>
      </c>
      <c r="N393" s="10">
        <f t="shared" si="189"/>
        <v>1.1005701803948886E-2</v>
      </c>
      <c r="O393" s="10">
        <f t="shared" si="189"/>
        <v>2.6514883246036632E-2</v>
      </c>
      <c r="P393" s="10">
        <f t="shared" si="189"/>
        <v>1.6242019689613835E-2</v>
      </c>
      <c r="Q393" s="10">
        <f t="shared" si="189"/>
        <v>1.9517462999054533E-2</v>
      </c>
      <c r="R393" s="10">
        <f t="shared" si="189"/>
        <v>3.3141024328048829E-2</v>
      </c>
      <c r="S393" s="10">
        <f t="shared" si="189"/>
        <v>3.6933265480846932E-2</v>
      </c>
      <c r="T393" s="10">
        <f t="shared" si="189"/>
        <v>5.3737379301482126E-2</v>
      </c>
      <c r="U393" s="13">
        <f t="shared" si="174"/>
        <v>94.900306247358856</v>
      </c>
    </row>
    <row r="394" spans="1:21" x14ac:dyDescent="0.2">
      <c r="A394">
        <v>132</v>
      </c>
      <c r="B394" s="2" t="s">
        <v>24</v>
      </c>
      <c r="C394">
        <v>3000</v>
      </c>
      <c r="D394" s="5">
        <f t="shared" si="179"/>
        <v>6.7365899930268598E-3</v>
      </c>
      <c r="E394" s="5">
        <f t="shared" si="180"/>
        <v>7.5411977533010044E-3</v>
      </c>
      <c r="F394" s="5">
        <f t="shared" si="181"/>
        <v>1.5079462097915552E-2</v>
      </c>
      <c r="G394" s="5">
        <f t="shared" si="182"/>
        <v>3.8872812547568192E-3</v>
      </c>
      <c r="H394" s="5">
        <f t="shared" si="183"/>
        <v>3.919899596349391E-3</v>
      </c>
      <c r="I394" s="5">
        <f t="shared" si="184"/>
        <v>-9.798891042110125E-4</v>
      </c>
      <c r="J394" s="5">
        <f t="shared" si="185"/>
        <v>1.6356437438371993E-2</v>
      </c>
      <c r="K394" s="8">
        <v>95.4</v>
      </c>
      <c r="L394" s="8">
        <f t="shared" ref="L394:L407" si="190">100/(1+(1+0.25)*(100/K394-1))</f>
        <v>94.315373208106791</v>
      </c>
      <c r="N394" s="10">
        <f t="shared" si="189"/>
        <v>1.0417711753721141E-2</v>
      </c>
      <c r="O394" s="10">
        <f t="shared" si="189"/>
        <v>2.615771818509385E-2</v>
      </c>
      <c r="P394" s="10">
        <f t="shared" si="189"/>
        <v>1.523708542840585E-2</v>
      </c>
      <c r="Q394" s="10">
        <f t="shared" si="189"/>
        <v>1.8607123083260173E-2</v>
      </c>
      <c r="R394" s="10">
        <f t="shared" si="189"/>
        <v>3.2577218254782978E-2</v>
      </c>
      <c r="S394" s="10">
        <f t="shared" si="189"/>
        <v>3.490820986450744E-2</v>
      </c>
      <c r="T394" s="10">
        <f t="shared" si="189"/>
        <v>5.2540979029510569E-2</v>
      </c>
      <c r="U394" s="13">
        <f t="shared" si="174"/>
        <v>95.008177346410235</v>
      </c>
    </row>
    <row r="395" spans="1:21" x14ac:dyDescent="0.2">
      <c r="A395">
        <v>160</v>
      </c>
      <c r="B395" s="2" t="s">
        <v>24</v>
      </c>
      <c r="C395">
        <v>3000</v>
      </c>
      <c r="D395" s="5">
        <f t="shared" si="179"/>
        <v>6.2835417989705253E-3</v>
      </c>
      <c r="E395" s="5">
        <f t="shared" si="180"/>
        <v>6.4930317093672973E-3</v>
      </c>
      <c r="F395" s="5">
        <f t="shared" si="181"/>
        <v>1.3680046535804673E-2</v>
      </c>
      <c r="G395" s="5">
        <f t="shared" si="182"/>
        <v>4.3192212727253543E-3</v>
      </c>
      <c r="H395" s="5">
        <f t="shared" si="183"/>
        <v>4.365965518949598E-3</v>
      </c>
      <c r="I395" s="5">
        <f t="shared" si="184"/>
        <v>-9.0694042300325239E-4</v>
      </c>
      <c r="J395" s="5">
        <f t="shared" si="185"/>
        <v>1.6087422624674195E-2</v>
      </c>
      <c r="K395" s="8">
        <v>95.6</v>
      </c>
      <c r="L395" s="8">
        <f t="shared" si="190"/>
        <v>94.559841740850658</v>
      </c>
      <c r="N395" s="10">
        <f t="shared" si="189"/>
        <v>9.6250738282861979E-3</v>
      </c>
      <c r="O395" s="10">
        <f t="shared" si="189"/>
        <v>2.5294962999586796E-2</v>
      </c>
      <c r="P395" s="10">
        <f t="shared" si="189"/>
        <v>1.393199197190292E-2</v>
      </c>
      <c r="Q395" s="10">
        <f t="shared" si="189"/>
        <v>1.7331230236297287E-2</v>
      </c>
      <c r="R395" s="10">
        <f t="shared" si="189"/>
        <v>3.1381653505376382E-2</v>
      </c>
      <c r="S395" s="10">
        <f t="shared" si="189"/>
        <v>3.219630218672815E-2</v>
      </c>
      <c r="T395" s="10">
        <f t="shared" si="189"/>
        <v>5.03222890374884E-2</v>
      </c>
      <c r="U395" s="13">
        <f t="shared" si="174"/>
        <v>95.208871642283867</v>
      </c>
    </row>
    <row r="396" spans="1:21" x14ac:dyDescent="0.2">
      <c r="A396">
        <v>200</v>
      </c>
      <c r="B396" s="2" t="s">
        <v>24</v>
      </c>
      <c r="C396">
        <v>3000</v>
      </c>
      <c r="D396" s="5">
        <f t="shared" si="179"/>
        <v>6.2578488336624861E-3</v>
      </c>
      <c r="E396" s="5">
        <f t="shared" si="180"/>
        <v>6.6713973479505806E-3</v>
      </c>
      <c r="F396" s="5">
        <f t="shared" si="181"/>
        <v>1.0942499992329616E-2</v>
      </c>
      <c r="G396" s="5">
        <f t="shared" si="182"/>
        <v>4.8186637256957959E-3</v>
      </c>
      <c r="H396" s="5">
        <f t="shared" si="183"/>
        <v>5.2349610958018489E-3</v>
      </c>
      <c r="I396" s="5">
        <f t="shared" si="184"/>
        <v>-3.0325001073148311E-3</v>
      </c>
      <c r="J396" s="5">
        <f t="shared" si="185"/>
        <v>1.6996826502757273E-2</v>
      </c>
      <c r="K396" s="8">
        <v>95.8</v>
      </c>
      <c r="L396" s="8">
        <f t="shared" si="190"/>
        <v>94.804552201880242</v>
      </c>
      <c r="N396" s="10">
        <f t="shared" si="189"/>
        <v>9.0095217372588351E-3</v>
      </c>
      <c r="O396" s="10">
        <f t="shared" si="189"/>
        <v>2.4105781815524769E-2</v>
      </c>
      <c r="P396" s="10">
        <f t="shared" si="189"/>
        <v>1.2865728643863707E-2</v>
      </c>
      <c r="Q396" s="10">
        <f t="shared" si="189"/>
        <v>1.5991647111951685E-2</v>
      </c>
      <c r="R396" s="10">
        <f t="shared" si="189"/>
        <v>3.001157103796101E-2</v>
      </c>
      <c r="S396" s="10">
        <f t="shared" si="189"/>
        <v>2.9118108951349003E-2</v>
      </c>
      <c r="T396" s="10">
        <f t="shared" si="189"/>
        <v>4.7889697390882786E-2</v>
      </c>
      <c r="U396" s="13">
        <f t="shared" ref="U396:U407" si="191">100/(1+T396)</f>
        <v>95.429891379777629</v>
      </c>
    </row>
    <row r="397" spans="1:21" x14ac:dyDescent="0.2">
      <c r="A397">
        <v>250</v>
      </c>
      <c r="B397" s="2" t="s">
        <v>24</v>
      </c>
      <c r="C397">
        <v>3000</v>
      </c>
      <c r="D397" s="5">
        <f t="shared" si="179"/>
        <v>6.1105915046293924E-3</v>
      </c>
      <c r="E397" s="5">
        <f t="shared" si="180"/>
        <v>6.1895724708492805E-3</v>
      </c>
      <c r="F397" s="5">
        <f t="shared" si="181"/>
        <v>1.3070237219531433E-2</v>
      </c>
      <c r="G397" s="5">
        <f t="shared" si="182"/>
        <v>4.2992134060091808E-3</v>
      </c>
      <c r="H397" s="5">
        <f t="shared" si="183"/>
        <v>4.3169931695944547E-3</v>
      </c>
      <c r="I397" s="5">
        <f t="shared" si="184"/>
        <v>-9.255921871396261E-4</v>
      </c>
      <c r="J397" s="5">
        <f t="shared" si="185"/>
        <v>1.3937236762209874E-2</v>
      </c>
      <c r="K397" s="8">
        <v>95.8</v>
      </c>
      <c r="L397" s="8">
        <f t="shared" si="190"/>
        <v>94.804552201880242</v>
      </c>
      <c r="N397" s="10">
        <f t="shared" si="189"/>
        <v>9.1985921634532598E-3</v>
      </c>
      <c r="O397" s="10">
        <f t="shared" si="189"/>
        <v>2.2831134448234647E-2</v>
      </c>
      <c r="P397" s="10">
        <f t="shared" si="189"/>
        <v>1.3314419733002804E-2</v>
      </c>
      <c r="Q397" s="10">
        <f t="shared" si="189"/>
        <v>1.6301663890770354E-2</v>
      </c>
      <c r="R397" s="10">
        <f t="shared" si="189"/>
        <v>2.871343661541037E-2</v>
      </c>
      <c r="S397" s="10">
        <f t="shared" si="189"/>
        <v>3.054596593589368E-2</v>
      </c>
      <c r="T397" s="10">
        <f t="shared" si="189"/>
        <v>4.699825234568402E-2</v>
      </c>
      <c r="U397" s="13">
        <f t="shared" si="191"/>
        <v>95.511143190507752</v>
      </c>
    </row>
    <row r="398" spans="1:21" x14ac:dyDescent="0.2">
      <c r="A398">
        <v>315</v>
      </c>
      <c r="B398" s="2" t="s">
        <v>24</v>
      </c>
      <c r="C398">
        <v>3000</v>
      </c>
      <c r="D398" s="5">
        <f t="shared" si="179"/>
        <v>5.4150445699374591E-3</v>
      </c>
      <c r="E398" s="5">
        <f t="shared" si="180"/>
        <v>5.8227414560618335E-3</v>
      </c>
      <c r="F398" s="5">
        <f t="shared" si="181"/>
        <v>1.068837810483609E-2</v>
      </c>
      <c r="G398" s="5">
        <f t="shared" si="182"/>
        <v>4.2820258302889991E-3</v>
      </c>
      <c r="H398" s="5">
        <f t="shared" si="183"/>
        <v>4.2989306797498947E-3</v>
      </c>
      <c r="I398" s="5">
        <f t="shared" si="184"/>
        <v>-9.7025460401976849E-4</v>
      </c>
      <c r="J398" s="5">
        <f t="shared" si="185"/>
        <v>1.3677964941203456E-2</v>
      </c>
      <c r="K398" s="8">
        <v>95.8</v>
      </c>
      <c r="L398" s="8">
        <f t="shared" si="190"/>
        <v>94.804552201880242</v>
      </c>
      <c r="N398" s="10">
        <f t="shared" si="189"/>
        <v>8.2347620748914902E-3</v>
      </c>
      <c r="O398" s="10">
        <f t="shared" si="189"/>
        <v>2.1585653527745496E-2</v>
      </c>
      <c r="P398" s="10">
        <f t="shared" si="189"/>
        <v>1.1811803081065301E-2</v>
      </c>
      <c r="Q398" s="10">
        <f t="shared" si="189"/>
        <v>1.473681015373888E-2</v>
      </c>
      <c r="R398" s="10">
        <f t="shared" si="189"/>
        <v>2.692196574644308E-2</v>
      </c>
      <c r="S398" s="10">
        <f t="shared" si="189"/>
        <v>2.7005767191636096E-2</v>
      </c>
      <c r="T398" s="10">
        <f t="shared" si="189"/>
        <v>4.3214830978057985E-2</v>
      </c>
      <c r="U398" s="13">
        <f t="shared" si="191"/>
        <v>95.857532917017465</v>
      </c>
    </row>
    <row r="399" spans="1:21" x14ac:dyDescent="0.2">
      <c r="A399">
        <v>355</v>
      </c>
      <c r="B399" s="2" t="s">
        <v>24</v>
      </c>
      <c r="C399">
        <v>3000</v>
      </c>
      <c r="D399" s="5">
        <f t="shared" si="179"/>
        <v>5.1616986195942814E-3</v>
      </c>
      <c r="E399" s="5">
        <f t="shared" si="180"/>
        <v>5.5256024744360782E-3</v>
      </c>
      <c r="F399" s="5">
        <f t="shared" si="181"/>
        <v>1.0213698184027072E-2</v>
      </c>
      <c r="G399" s="5">
        <f t="shared" si="182"/>
        <v>4.2718544808297287E-3</v>
      </c>
      <c r="H399" s="5">
        <f t="shared" si="183"/>
        <v>4.2888436003716626E-3</v>
      </c>
      <c r="I399" s="5">
        <f t="shared" si="184"/>
        <v>-9.639181771022437E-4</v>
      </c>
      <c r="J399" s="5">
        <f t="shared" si="185"/>
        <v>1.2865341376538702E-2</v>
      </c>
      <c r="K399" s="8">
        <v>95.8</v>
      </c>
      <c r="L399" s="8">
        <f t="shared" si="190"/>
        <v>94.804552201880242</v>
      </c>
      <c r="N399" s="10">
        <f t="shared" si="189"/>
        <v>7.8280606880400169E-3</v>
      </c>
      <c r="O399" s="10">
        <f t="shared" si="189"/>
        <v>2.0418894919372106E-2</v>
      </c>
      <c r="P399" s="10">
        <f t="shared" si="189"/>
        <v>1.1241537328358935E-2</v>
      </c>
      <c r="Q399" s="10">
        <f t="shared" si="189"/>
        <v>1.4014335193529586E-2</v>
      </c>
      <c r="R399" s="10">
        <f t="shared" si="189"/>
        <v>2.558748574276332E-2</v>
      </c>
      <c r="S399" s="10">
        <f t="shared" si="189"/>
        <v>2.5775550053941335E-2</v>
      </c>
      <c r="T399" s="10">
        <f t="shared" si="189"/>
        <v>4.1363120558695267E-2</v>
      </c>
      <c r="U399" s="13">
        <f t="shared" si="191"/>
        <v>96.027982963665565</v>
      </c>
    </row>
    <row r="400" spans="1:21" x14ac:dyDescent="0.2">
      <c r="A400">
        <v>400</v>
      </c>
      <c r="B400" s="2" t="s">
        <v>24</v>
      </c>
      <c r="C400">
        <v>3000</v>
      </c>
      <c r="D400" s="5">
        <f t="shared" si="179"/>
        <v>4.9041455512424288E-3</v>
      </c>
      <c r="E400" s="5">
        <f t="shared" si="180"/>
        <v>5.2252807048248501E-3</v>
      </c>
      <c r="F400" s="5">
        <f t="shared" si="181"/>
        <v>9.7315155960187236E-3</v>
      </c>
      <c r="G400" s="5">
        <f t="shared" si="182"/>
        <v>4.2708306890598402E-3</v>
      </c>
      <c r="H400" s="5">
        <f t="shared" si="183"/>
        <v>4.2920985344182469E-3</v>
      </c>
      <c r="I400" s="5">
        <f t="shared" si="184"/>
        <v>-9.3626563672953578E-4</v>
      </c>
      <c r="J400" s="5">
        <f t="shared" si="185"/>
        <v>1.2038651773872148E-2</v>
      </c>
      <c r="K400" s="8">
        <v>95.8</v>
      </c>
      <c r="L400" s="8">
        <f t="shared" si="190"/>
        <v>94.804552201880242</v>
      </c>
      <c r="N400" s="10">
        <f t="shared" ref="N400:T407" si="192">N238*(100-$K400)/$K400*$K238/(100-$K238)</f>
        <v>7.4205325183010753E-3</v>
      </c>
      <c r="O400" s="10">
        <f t="shared" si="192"/>
        <v>1.9257035420008537E-2</v>
      </c>
      <c r="P400" s="10">
        <f t="shared" si="192"/>
        <v>1.0668541627977571E-2</v>
      </c>
      <c r="Q400" s="10">
        <f t="shared" si="192"/>
        <v>1.3293304922296431E-2</v>
      </c>
      <c r="R400" s="10">
        <f t="shared" si="192"/>
        <v>2.4260490917936636E-2</v>
      </c>
      <c r="S400" s="10">
        <f t="shared" si="192"/>
        <v>2.4543204283058794E-2</v>
      </c>
      <c r="T400" s="10">
        <f t="shared" si="192"/>
        <v>3.9526257212706688E-2</v>
      </c>
      <c r="U400" s="13">
        <f t="shared" si="191"/>
        <v>96.197666298618671</v>
      </c>
    </row>
    <row r="401" spans="1:21" x14ac:dyDescent="0.2">
      <c r="A401">
        <v>500</v>
      </c>
      <c r="B401" s="2" t="s">
        <v>24</v>
      </c>
      <c r="C401">
        <v>3000</v>
      </c>
      <c r="D401" s="5">
        <f t="shared" si="179"/>
        <v>4.6403371391446329E-3</v>
      </c>
      <c r="E401" s="5">
        <f t="shared" si="180"/>
        <v>4.9274590014439373E-3</v>
      </c>
      <c r="F401" s="5">
        <f t="shared" si="181"/>
        <v>9.2576147635801964E-3</v>
      </c>
      <c r="G401" s="5">
        <f t="shared" si="182"/>
        <v>4.260194018856571E-3</v>
      </c>
      <c r="H401" s="5">
        <f t="shared" si="183"/>
        <v>4.2818991457670985E-3</v>
      </c>
      <c r="I401" s="5">
        <f t="shared" si="184"/>
        <v>-8.7804369214082578E-4</v>
      </c>
      <c r="J401" s="5">
        <f t="shared" si="185"/>
        <v>1.1180221420764417E-2</v>
      </c>
      <c r="K401" s="8">
        <v>95.8</v>
      </c>
      <c r="L401" s="8">
        <f t="shared" si="190"/>
        <v>94.804552201880242</v>
      </c>
      <c r="N401" s="10">
        <f t="shared" si="192"/>
        <v>7.0133474280747428E-3</v>
      </c>
      <c r="O401" s="10">
        <f t="shared" si="192"/>
        <v>1.8085647742177576E-2</v>
      </c>
      <c r="P401" s="10">
        <f t="shared" si="192"/>
        <v>1.0097758983766107E-2</v>
      </c>
      <c r="Q401" s="10">
        <f t="shared" si="192"/>
        <v>1.2574646788849867E-2</v>
      </c>
      <c r="R401" s="10">
        <f t="shared" si="192"/>
        <v>2.2921219855255314E-2</v>
      </c>
      <c r="S401" s="10">
        <f t="shared" si="192"/>
        <v>2.3316967704445381E-2</v>
      </c>
      <c r="T401" s="10">
        <f t="shared" si="192"/>
        <v>3.7669681797416012E-2</v>
      </c>
      <c r="U401" s="13">
        <f t="shared" si="191"/>
        <v>96.369781014304479</v>
      </c>
    </row>
    <row r="402" spans="1:21" x14ac:dyDescent="0.2">
      <c r="A402">
        <v>560</v>
      </c>
      <c r="B402" s="2" t="s">
        <v>24</v>
      </c>
      <c r="C402">
        <v>3000</v>
      </c>
      <c r="D402" s="5">
        <f t="shared" si="179"/>
        <v>4.5195034382800904E-3</v>
      </c>
      <c r="E402" s="5">
        <f t="shared" si="180"/>
        <v>4.8641565655181476E-3</v>
      </c>
      <c r="F402" s="5">
        <f t="shared" si="181"/>
        <v>9.2395341112693971E-3</v>
      </c>
      <c r="G402" s="5">
        <f t="shared" si="182"/>
        <v>4.2240287260240372E-3</v>
      </c>
      <c r="H402" s="5">
        <f t="shared" si="183"/>
        <v>4.3192574547972415E-3</v>
      </c>
      <c r="I402" s="5">
        <f t="shared" si="184"/>
        <v>-8.4062699628838222E-4</v>
      </c>
      <c r="J402" s="5">
        <f t="shared" si="185"/>
        <v>1.0377290101223093E-2</v>
      </c>
      <c r="K402" s="8">
        <v>95.8</v>
      </c>
      <c r="L402" s="8">
        <f t="shared" si="190"/>
        <v>94.804552201880242</v>
      </c>
      <c r="N402" s="10">
        <f t="shared" si="192"/>
        <v>6.8343098921452433E-3</v>
      </c>
      <c r="O402" s="10">
        <f t="shared" si="192"/>
        <v>1.7175637338979532E-2</v>
      </c>
      <c r="P402" s="10">
        <f t="shared" si="192"/>
        <v>9.8993784265303236E-3</v>
      </c>
      <c r="Q402" s="10">
        <f t="shared" si="192"/>
        <v>1.2233431457695934E-2</v>
      </c>
      <c r="R402" s="10">
        <f t="shared" si="192"/>
        <v>2.1989957080502567E-2</v>
      </c>
      <c r="S402" s="10">
        <f t="shared" si="192"/>
        <v>2.293302468743454E-2</v>
      </c>
      <c r="T402" s="10">
        <f t="shared" si="192"/>
        <v>3.6703143400823618E-2</v>
      </c>
      <c r="U402" s="13">
        <f t="shared" si="191"/>
        <v>96.459628425508399</v>
      </c>
    </row>
    <row r="403" spans="1:21" x14ac:dyDescent="0.2">
      <c r="A403">
        <v>630</v>
      </c>
      <c r="B403" s="2" t="s">
        <v>24</v>
      </c>
      <c r="C403">
        <v>3000</v>
      </c>
      <c r="D403" s="5">
        <f t="shared" si="179"/>
        <v>4.3500163963086404E-3</v>
      </c>
      <c r="E403" s="5">
        <f t="shared" si="180"/>
        <v>4.7762482580474414E-3</v>
      </c>
      <c r="F403" s="5">
        <f t="shared" si="181"/>
        <v>9.2923480210582582E-3</v>
      </c>
      <c r="G403" s="5">
        <f t="shared" si="182"/>
        <v>4.2252350727897472E-3</v>
      </c>
      <c r="H403" s="5">
        <f t="shared" si="183"/>
        <v>4.2854743199581685E-3</v>
      </c>
      <c r="I403" s="5">
        <f t="shared" si="184"/>
        <v>-5.6495917180275634E-4</v>
      </c>
      <c r="J403" s="5">
        <f t="shared" si="185"/>
        <v>9.3601221188703461E-3</v>
      </c>
      <c r="K403" s="8">
        <v>95.8</v>
      </c>
      <c r="L403" s="8">
        <f t="shared" si="190"/>
        <v>94.804552201880242</v>
      </c>
      <c r="N403" s="10">
        <f t="shared" si="192"/>
        <v>6.6513774836900281E-3</v>
      </c>
      <c r="O403" s="10">
        <f t="shared" si="192"/>
        <v>1.6244164072399057E-2</v>
      </c>
      <c r="P403" s="10">
        <f t="shared" si="192"/>
        <v>9.7039945023496606E-3</v>
      </c>
      <c r="Q403" s="10">
        <f t="shared" si="192"/>
        <v>1.1914775003509239E-2</v>
      </c>
      <c r="R403" s="10">
        <f t="shared" si="192"/>
        <v>2.1040376594048931E-2</v>
      </c>
      <c r="S403" s="10">
        <f t="shared" si="192"/>
        <v>2.2603840967417521E-2</v>
      </c>
      <c r="T403" s="10">
        <f t="shared" si="192"/>
        <v>3.5724485015229825E-2</v>
      </c>
      <c r="U403" s="13">
        <f t="shared" si="191"/>
        <v>96.550773344447435</v>
      </c>
    </row>
    <row r="404" spans="1:21" x14ac:dyDescent="0.2">
      <c r="A404">
        <v>710</v>
      </c>
      <c r="B404" s="2" t="s">
        <v>24</v>
      </c>
      <c r="C404">
        <v>3000</v>
      </c>
      <c r="D404" s="5">
        <f t="shared" si="179"/>
        <v>4.3532744339479512E-3</v>
      </c>
      <c r="E404" s="5">
        <f t="shared" si="180"/>
        <v>4.7109030037154609E-3</v>
      </c>
      <c r="F404" s="5">
        <f t="shared" si="181"/>
        <v>1.0269452382652693E-2</v>
      </c>
      <c r="G404" s="5">
        <f t="shared" si="182"/>
        <v>4.2439316693315132E-3</v>
      </c>
      <c r="H404" s="5">
        <f t="shared" si="183"/>
        <v>4.283092067140469E-3</v>
      </c>
      <c r="I404" s="5">
        <f t="shared" si="184"/>
        <v>-4.8084777896607866E-4</v>
      </c>
      <c r="J404" s="5">
        <f t="shared" si="185"/>
        <v>8.2029881806120475E-3</v>
      </c>
      <c r="K404" s="8">
        <v>95.8</v>
      </c>
      <c r="L404" s="8">
        <f t="shared" si="190"/>
        <v>94.804552201880242</v>
      </c>
      <c r="N404" s="10">
        <f t="shared" si="192"/>
        <v>6.6483580360599199E-3</v>
      </c>
      <c r="O404" s="10">
        <f t="shared" si="192"/>
        <v>1.5223657531967742E-2</v>
      </c>
      <c r="P404" s="10">
        <f t="shared" si="192"/>
        <v>9.8681100262312717E-3</v>
      </c>
      <c r="Q404" s="10">
        <f t="shared" si="192"/>
        <v>1.188459690000155E-2</v>
      </c>
      <c r="R404" s="10">
        <f t="shared" si="192"/>
        <v>2.0190968284565698E-2</v>
      </c>
      <c r="S404" s="10">
        <f t="shared" si="192"/>
        <v>2.3275708910104071E-2</v>
      </c>
      <c r="T404" s="10">
        <f t="shared" si="192"/>
        <v>3.5582793958434035E-2</v>
      </c>
      <c r="U404" s="13">
        <f t="shared" si="191"/>
        <v>96.5639836654275</v>
      </c>
    </row>
    <row r="405" spans="1:21" x14ac:dyDescent="0.2">
      <c r="A405">
        <v>800</v>
      </c>
      <c r="B405" s="2" t="s">
        <v>24</v>
      </c>
      <c r="C405">
        <v>3000</v>
      </c>
      <c r="D405" s="5">
        <f t="shared" si="179"/>
        <v>4.3448878101957963E-3</v>
      </c>
      <c r="E405" s="5">
        <f t="shared" si="180"/>
        <v>4.6592235027667281E-3</v>
      </c>
      <c r="F405" s="5">
        <f t="shared" si="181"/>
        <v>1.1232724143212407E-2</v>
      </c>
      <c r="G405" s="5">
        <f t="shared" si="182"/>
        <v>4.2265850089985776E-3</v>
      </c>
      <c r="H405" s="5">
        <f t="shared" si="183"/>
        <v>4.300186671787741E-3</v>
      </c>
      <c r="I405" s="5">
        <f t="shared" si="184"/>
        <v>-3.6252812309546523E-4</v>
      </c>
      <c r="J405" s="5">
        <f t="shared" si="185"/>
        <v>7.0292289023293243E-3</v>
      </c>
      <c r="K405" s="8">
        <v>95.8</v>
      </c>
      <c r="L405" s="8">
        <f t="shared" si="190"/>
        <v>94.804552201880242</v>
      </c>
      <c r="N405" s="10">
        <f t="shared" si="192"/>
        <v>6.643271715412246E-3</v>
      </c>
      <c r="O405" s="10">
        <f t="shared" si="192"/>
        <v>1.4203847643308504E-2</v>
      </c>
      <c r="P405" s="10">
        <f t="shared" si="192"/>
        <v>1.0030646571281868E-2</v>
      </c>
      <c r="Q405" s="10">
        <f t="shared" si="192"/>
        <v>1.185580855452842E-2</v>
      </c>
      <c r="R405" s="10">
        <f t="shared" si="192"/>
        <v>1.9337720549062357E-2</v>
      </c>
      <c r="S405" s="10">
        <f t="shared" si="192"/>
        <v>2.394457154040611E-2</v>
      </c>
      <c r="T405" s="10">
        <f t="shared" si="192"/>
        <v>3.5430307916195114E-2</v>
      </c>
      <c r="U405" s="13">
        <f t="shared" si="191"/>
        <v>96.578204477373419</v>
      </c>
    </row>
    <row r="406" spans="1:21" x14ac:dyDescent="0.2">
      <c r="A406">
        <v>900</v>
      </c>
      <c r="B406" s="2" t="s">
        <v>24</v>
      </c>
      <c r="C406">
        <v>3000</v>
      </c>
      <c r="D406" s="5">
        <f t="shared" si="179"/>
        <v>4.2099255655513729E-3</v>
      </c>
      <c r="E406" s="5">
        <f t="shared" si="180"/>
        <v>4.4209475198497619E-3</v>
      </c>
      <c r="F406" s="5">
        <f t="shared" si="181"/>
        <v>1.009276489682491E-2</v>
      </c>
      <c r="G406" s="5">
        <f t="shared" si="182"/>
        <v>4.2397413124259584E-3</v>
      </c>
      <c r="H406" s="5">
        <f t="shared" si="183"/>
        <v>4.2782276458425417E-3</v>
      </c>
      <c r="I406" s="5">
        <f t="shared" si="184"/>
        <v>-5.442310598782335E-4</v>
      </c>
      <c r="J406" s="5">
        <f t="shared" si="185"/>
        <v>7.8668252060399672E-3</v>
      </c>
      <c r="K406" s="8">
        <v>95.8</v>
      </c>
      <c r="L406" s="8">
        <f t="shared" si="190"/>
        <v>94.804552201880242</v>
      </c>
      <c r="N406" s="10">
        <f t="shared" si="192"/>
        <v>6.3845368467215372E-3</v>
      </c>
      <c r="O406" s="10">
        <f t="shared" si="192"/>
        <v>1.4595878953698743E-2</v>
      </c>
      <c r="P406" s="10">
        <f t="shared" si="192"/>
        <v>9.4985485830700201E-3</v>
      </c>
      <c r="Q406" s="10">
        <f t="shared" si="192"/>
        <v>1.1435538213171755E-2</v>
      </c>
      <c r="R406" s="10">
        <f t="shared" si="192"/>
        <v>1.9455612263517812E-2</v>
      </c>
      <c r="S406" s="10">
        <f t="shared" si="192"/>
        <v>2.2547720993364034E-2</v>
      </c>
      <c r="T406" s="10">
        <f t="shared" si="192"/>
        <v>3.456420108665624E-2</v>
      </c>
      <c r="U406" s="13">
        <f t="shared" si="191"/>
        <v>96.659056919778237</v>
      </c>
    </row>
    <row r="407" spans="1:21" x14ac:dyDescent="0.2">
      <c r="A407">
        <v>1000</v>
      </c>
      <c r="B407" s="2" t="s">
        <v>24</v>
      </c>
      <c r="C407">
        <v>3000</v>
      </c>
      <c r="D407" s="5">
        <f t="shared" si="179"/>
        <v>4.0604568865174901E-3</v>
      </c>
      <c r="E407" s="5">
        <f t="shared" si="180"/>
        <v>4.1982040626003594E-3</v>
      </c>
      <c r="F407" s="5">
        <f t="shared" si="181"/>
        <v>8.9332606281873964E-3</v>
      </c>
      <c r="G407" s="5">
        <f t="shared" si="182"/>
        <v>4.2465819509020925E-3</v>
      </c>
      <c r="H407" s="5">
        <f t="shared" si="183"/>
        <v>4.2658186468392603E-3</v>
      </c>
      <c r="I407" s="5">
        <f t="shared" si="184"/>
        <v>-6.7801381087388701E-4</v>
      </c>
      <c r="J407" s="5">
        <f t="shared" si="185"/>
        <v>8.66537359264501E-3</v>
      </c>
      <c r="K407" s="8">
        <v>95.8</v>
      </c>
      <c r="L407" s="8">
        <f t="shared" si="190"/>
        <v>94.804552201880242</v>
      </c>
      <c r="N407" s="10">
        <f t="shared" si="192"/>
        <v>6.1234352853231991E-3</v>
      </c>
      <c r="O407" s="10">
        <f t="shared" si="192"/>
        <v>1.4983955626353402E-2</v>
      </c>
      <c r="P407" s="10">
        <f t="shared" si="192"/>
        <v>8.964315574008919E-3</v>
      </c>
      <c r="Q407" s="10">
        <f t="shared" si="192"/>
        <v>1.1017646976879049E-2</v>
      </c>
      <c r="R407" s="10">
        <f t="shared" si="192"/>
        <v>1.9569979493796508E-2</v>
      </c>
      <c r="S407" s="10">
        <f t="shared" si="192"/>
        <v>2.1147358219464896E-2</v>
      </c>
      <c r="T407" s="10">
        <f t="shared" si="192"/>
        <v>3.3691681956817716E-2</v>
      </c>
      <c r="U407" s="13">
        <f t="shared" si="191"/>
        <v>96.74064495778488</v>
      </c>
    </row>
    <row r="408" spans="1:21" x14ac:dyDescent="0.2">
      <c r="D408" s="5"/>
      <c r="E408" s="5"/>
      <c r="F408" s="5"/>
      <c r="G408" s="5"/>
      <c r="H408" s="5"/>
      <c r="I408" s="5"/>
      <c r="J408" s="5"/>
      <c r="K408" s="8"/>
      <c r="L408" s="8"/>
      <c r="N408" s="10"/>
      <c r="O408" s="10"/>
      <c r="P408" s="10"/>
      <c r="Q408" s="10"/>
      <c r="R408" s="10"/>
      <c r="S408" s="10"/>
      <c r="T408" s="10"/>
      <c r="U408" s="13"/>
    </row>
    <row r="409" spans="1:21" x14ac:dyDescent="0.2">
      <c r="A409">
        <v>0.12</v>
      </c>
      <c r="B409" s="2" t="s">
        <v>24</v>
      </c>
      <c r="C409">
        <v>1000</v>
      </c>
      <c r="D409" s="5">
        <f>-1/9*T409+28/45*R409-8/45*O409+4/9*S409-22/9*Q409-8/45*P409+128/45*N409</f>
        <v>0.34355570041449257</v>
      </c>
      <c r="E409" s="5">
        <f>2/3*T409-6/5*R409+8/15*O409-8/3*S409+8/3*Q409+128/15*P409-128/15*N409</f>
        <v>0.12350407390705076</v>
      </c>
      <c r="F409" s="5">
        <f>-8/9*T409+56/45*R409-16/45*O409+32/9*S409-32/9*Q409-256/45*P409+256/45*N409</f>
        <v>8.104439870728819E-2</v>
      </c>
      <c r="G409" s="5">
        <f>-8/3*T409+56/5*R409-128/15*O409+8/3*S409-8/3*Q409-128/15*P409+128/15*N409</f>
        <v>3.1645489961307227E-3</v>
      </c>
      <c r="H409" s="5">
        <f>32/9*T409-416/45*R409+256/45*O409-32/9*S409+32/9*Q409+256/45*P409-256/45*N409</f>
        <v>4.1465878265432021E-3</v>
      </c>
      <c r="I409" s="5">
        <f>-2*R409+10*Q409-8*P409</f>
        <v>-0.31019606829816304</v>
      </c>
      <c r="J409" s="5">
        <f>4/9*T409-28/45*R409+128/45*O409-4/9*S409-68/9*Q409+368/45*P409-128/45*N409</f>
        <v>0.58459548754449187</v>
      </c>
      <c r="K409" s="8">
        <v>57.7</v>
      </c>
      <c r="L409" s="8">
        <f>100/(1+(1+0.15)*(100/K409-1))</f>
        <v>54.257369881047545</v>
      </c>
      <c r="N409" s="10">
        <f t="shared" ref="N409:T418" si="193">N247*(100-$K409)/$K409*$K247/(100-$K247)</f>
        <v>0.33855083839421279</v>
      </c>
      <c r="O409" s="10">
        <f t="shared" si="193"/>
        <v>0.65494671204498123</v>
      </c>
      <c r="P409" s="10">
        <f t="shared" si="193"/>
        <v>0.38472072053274897</v>
      </c>
      <c r="Q409" s="10">
        <f t="shared" si="193"/>
        <v>0.41727440514555686</v>
      </c>
      <c r="R409" s="10">
        <f t="shared" si="193"/>
        <v>0.70258717774586998</v>
      </c>
      <c r="S409" s="10">
        <f t="shared" si="193"/>
        <v>0.54098279497154167</v>
      </c>
      <c r="T409" s="10">
        <f t="shared" si="193"/>
        <v>0.82981472909783394</v>
      </c>
      <c r="U409" s="13">
        <f>100/(1+T409)</f>
        <v>54.6503415945852</v>
      </c>
    </row>
    <row r="410" spans="1:21" x14ac:dyDescent="0.2">
      <c r="A410">
        <v>0.18</v>
      </c>
      <c r="B410" s="2" t="s">
        <v>24</v>
      </c>
      <c r="C410">
        <v>1000</v>
      </c>
      <c r="D410" s="5">
        <f t="shared" ref="D410:D446" si="194">-1/9*T410+28/45*R410-8/45*O410+4/9*S410-22/9*Q410-8/45*P410+128/45*N410</f>
        <v>0.25909934254425038</v>
      </c>
      <c r="E410" s="5">
        <f t="shared" ref="E410:E446" si="195">2/3*T410-6/5*R410+8/15*O410-8/3*S410+8/3*Q410+128/15*P410-128/15*N410</f>
        <v>9.757775352691711E-2</v>
      </c>
      <c r="F410" s="5">
        <f t="shared" ref="F410:F446" si="196">-8/9*T410+56/45*R410-16/45*O410+32/9*S410-32/9*Q410-256/45*P410+256/45*N410</f>
        <v>6.4145231680836856E-2</v>
      </c>
      <c r="G410" s="5">
        <f t="shared" ref="G410:G446" si="197">-8/3*T410+56/5*R410-128/15*O410+8/3*S410-8/3*Q410-128/15*P410+128/15*N410</f>
        <v>2.1562422271523829E-3</v>
      </c>
      <c r="H410" s="5">
        <f t="shared" ref="H410:H446" si="198">32/9*T410-416/45*R410+256/45*O410-32/9*S410+32/9*Q410+256/45*P410-256/45*N410</f>
        <v>3.0531233816764036E-3</v>
      </c>
      <c r="I410" s="5">
        <f t="shared" ref="I410:I446" si="199">-2*R410+10*Q410-8*P410</f>
        <v>-0.12375448386472776</v>
      </c>
      <c r="J410" s="5">
        <f t="shared" ref="J410:J446" si="200">4/9*T410-28/45*R410+128/45*O410-4/9*S410-68/9*Q410+368/45*P410-128/45*N410</f>
        <v>0.32785341093612974</v>
      </c>
      <c r="K410" s="8">
        <v>63.9</v>
      </c>
      <c r="L410" s="8">
        <f t="shared" ref="L410:L431" si="201">100/(1+(1+0.15)*(100/K410-1))</f>
        <v>60.617559170895987</v>
      </c>
      <c r="N410" s="10">
        <f t="shared" si="193"/>
        <v>0.27710069267136705</v>
      </c>
      <c r="O410" s="10">
        <f t="shared" si="193"/>
        <v>0.49233166574557702</v>
      </c>
      <c r="P410" s="10">
        <f t="shared" si="193"/>
        <v>0.31359183206768149</v>
      </c>
      <c r="Q410" s="10">
        <f t="shared" si="193"/>
        <v>0.34447098851933555</v>
      </c>
      <c r="R410" s="10">
        <f t="shared" si="193"/>
        <v>0.52986485625831559</v>
      </c>
      <c r="S410" s="10">
        <f t="shared" si="193"/>
        <v>0.44221077995588004</v>
      </c>
      <c r="T410" s="10">
        <f t="shared" si="193"/>
        <v>0.63013062043223511</v>
      </c>
      <c r="U410" s="13">
        <f t="shared" ref="U410:U446" si="202">100/(1+T410)</f>
        <v>61.344777373413564</v>
      </c>
    </row>
    <row r="411" spans="1:21" x14ac:dyDescent="0.2">
      <c r="A411">
        <v>0.25</v>
      </c>
      <c r="B411" s="2" t="s">
        <v>24</v>
      </c>
      <c r="C411">
        <v>1000</v>
      </c>
      <c r="D411" s="5">
        <f t="shared" si="194"/>
        <v>0.19475243171962436</v>
      </c>
      <c r="E411" s="5">
        <f t="shared" si="195"/>
        <v>8.3410662986353579E-2</v>
      </c>
      <c r="F411" s="5">
        <f t="shared" si="196"/>
        <v>6.0282266527212469E-2</v>
      </c>
      <c r="G411" s="5">
        <f t="shared" si="197"/>
        <v>5.9317930446929346E-3</v>
      </c>
      <c r="H411" s="5">
        <f t="shared" si="198"/>
        <v>6.7534313997452688E-3</v>
      </c>
      <c r="I411" s="5">
        <f t="shared" si="199"/>
        <v>-9.9749178544115136E-2</v>
      </c>
      <c r="J411" s="5">
        <f t="shared" si="200"/>
        <v>0.24819611608194003</v>
      </c>
      <c r="K411" s="8">
        <v>68.599999999999994</v>
      </c>
      <c r="L411" s="8">
        <f t="shared" si="201"/>
        <v>65.514277528411796</v>
      </c>
      <c r="N411" s="10">
        <f t="shared" si="193"/>
        <v>0.21006676660098467</v>
      </c>
      <c r="O411" s="10">
        <f t="shared" si="193"/>
        <v>0.36972471438564597</v>
      </c>
      <c r="P411" s="10">
        <f t="shared" si="193"/>
        <v>0.2423941833619645</v>
      </c>
      <c r="Q411" s="10">
        <f t="shared" si="193"/>
        <v>0.26486633318610253</v>
      </c>
      <c r="R411" s="10">
        <f t="shared" si="193"/>
        <v>0.40462952175471217</v>
      </c>
      <c r="S411" s="10">
        <f t="shared" si="193"/>
        <v>0.35379110709272749</v>
      </c>
      <c r="T411" s="10">
        <f t="shared" si="193"/>
        <v>0.49957752321545357</v>
      </c>
      <c r="U411" s="13">
        <f t="shared" si="202"/>
        <v>66.685448702629287</v>
      </c>
    </row>
    <row r="412" spans="1:21" x14ac:dyDescent="0.2">
      <c r="A412">
        <v>0.37</v>
      </c>
      <c r="B412" s="2" t="s">
        <v>24</v>
      </c>
      <c r="C412">
        <v>1000</v>
      </c>
      <c r="D412" s="5">
        <f t="shared" si="194"/>
        <v>0.13163369876573888</v>
      </c>
      <c r="E412" s="5">
        <f t="shared" si="195"/>
        <v>6.0003878078113138E-2</v>
      </c>
      <c r="F412" s="5">
        <f t="shared" si="196"/>
        <v>4.0434913561290475E-2</v>
      </c>
      <c r="G412" s="5">
        <f t="shared" si="197"/>
        <v>3.9018737132292536E-3</v>
      </c>
      <c r="H412" s="5">
        <f t="shared" si="198"/>
        <v>4.3795292108536055E-3</v>
      </c>
      <c r="I412" s="5">
        <f t="shared" si="199"/>
        <v>-4.1105249217538331E-2</v>
      </c>
      <c r="J412" s="5">
        <f t="shared" si="200"/>
        <v>0.19621926560943403</v>
      </c>
      <c r="K412" s="8">
        <v>73.5</v>
      </c>
      <c r="L412" s="8">
        <f t="shared" si="201"/>
        <v>70.690069728300074</v>
      </c>
      <c r="N412" s="10">
        <f t="shared" si="193"/>
        <v>0.15122731649180202</v>
      </c>
      <c r="O412" s="10">
        <f t="shared" si="193"/>
        <v>0.30552505577872918</v>
      </c>
      <c r="P412" s="10">
        <f t="shared" si="193"/>
        <v>0.17392212168878118</v>
      </c>
      <c r="Q412" s="10">
        <f t="shared" si="193"/>
        <v>0.20100801277853947</v>
      </c>
      <c r="R412" s="10">
        <f t="shared" si="193"/>
        <v>0.32990420174634172</v>
      </c>
      <c r="S412" s="10">
        <f t="shared" si="193"/>
        <v>0.26264503292975255</v>
      </c>
      <c r="T412" s="10">
        <f t="shared" si="193"/>
        <v>0.39546790972112061</v>
      </c>
      <c r="U412" s="13">
        <f t="shared" si="202"/>
        <v>71.660551491997154</v>
      </c>
    </row>
    <row r="413" spans="1:21" x14ac:dyDescent="0.2">
      <c r="A413">
        <v>0.55000000000000004</v>
      </c>
      <c r="B413" s="2" t="s">
        <v>24</v>
      </c>
      <c r="C413">
        <v>1000</v>
      </c>
      <c r="D413" s="5">
        <f t="shared" si="194"/>
        <v>0.11085264375662685</v>
      </c>
      <c r="E413" s="5">
        <f t="shared" si="195"/>
        <v>4.7061879827545727E-2</v>
      </c>
      <c r="F413" s="5">
        <f t="shared" si="196"/>
        <v>3.1634115270081309E-2</v>
      </c>
      <c r="G413" s="5">
        <f t="shared" si="197"/>
        <v>9.4830292396430593E-6</v>
      </c>
      <c r="H413" s="5">
        <f t="shared" si="198"/>
        <v>4.1350825024588644E-4</v>
      </c>
      <c r="I413" s="5">
        <f t="shared" si="199"/>
        <v>-2.6307416916080628E-2</v>
      </c>
      <c r="J413" s="5">
        <f t="shared" si="200"/>
        <v>0.16044750991200507</v>
      </c>
      <c r="K413" s="8">
        <v>77.2</v>
      </c>
      <c r="L413" s="8">
        <f t="shared" si="201"/>
        <v>74.647070199187795</v>
      </c>
      <c r="N413" s="10">
        <f t="shared" si="193"/>
        <v>0.12804812449730787</v>
      </c>
      <c r="O413" s="10">
        <f t="shared" si="193"/>
        <v>0.25876355393676814</v>
      </c>
      <c r="P413" s="10">
        <f t="shared" si="193"/>
        <v>0.14574998503947392</v>
      </c>
      <c r="Q413" s="10">
        <f t="shared" si="193"/>
        <v>0.16927731115217623</v>
      </c>
      <c r="R413" s="10">
        <f t="shared" si="193"/>
        <v>0.27654032406102574</v>
      </c>
      <c r="S413" s="10">
        <f t="shared" si="193"/>
        <v>0.21661255569408597</v>
      </c>
      <c r="T413" s="10">
        <f t="shared" si="193"/>
        <v>0.32411172312966352</v>
      </c>
      <c r="U413" s="13">
        <f t="shared" si="202"/>
        <v>75.522328103583675</v>
      </c>
    </row>
    <row r="414" spans="1:21" x14ac:dyDescent="0.2">
      <c r="A414">
        <v>0.75</v>
      </c>
      <c r="B414" s="2" t="s">
        <v>24</v>
      </c>
      <c r="C414">
        <v>1000</v>
      </c>
      <c r="D414" s="5">
        <f t="shared" si="194"/>
        <v>9.1130784172421236E-2</v>
      </c>
      <c r="E414" s="5">
        <f t="shared" si="195"/>
        <v>4.4257847107766368E-2</v>
      </c>
      <c r="F414" s="5">
        <f t="shared" si="196"/>
        <v>2.8392426992725817E-2</v>
      </c>
      <c r="G414" s="5">
        <f t="shared" si="197"/>
        <v>1.6275402233878467E-3</v>
      </c>
      <c r="H414" s="5">
        <f t="shared" si="198"/>
        <v>1.9713004327716055E-3</v>
      </c>
      <c r="I414" s="5">
        <f t="shared" si="199"/>
        <v>-2.2232328405330293E-2</v>
      </c>
      <c r="J414" s="5">
        <f t="shared" si="200"/>
        <v>0.16190715327936989</v>
      </c>
      <c r="K414" s="8">
        <v>78.599999999999994</v>
      </c>
      <c r="L414" s="8">
        <f t="shared" si="201"/>
        <v>76.155411297354917</v>
      </c>
      <c r="N414" s="10">
        <f t="shared" si="193"/>
        <v>0.1085640183233422</v>
      </c>
      <c r="O414" s="10">
        <f t="shared" si="193"/>
        <v>0.24417468884334281</v>
      </c>
      <c r="P414" s="10">
        <f t="shared" si="193"/>
        <v>0.12500059165435687</v>
      </c>
      <c r="Q414" s="10">
        <f t="shared" si="193"/>
        <v>0.15004508739663489</v>
      </c>
      <c r="R414" s="10">
        <f t="shared" si="193"/>
        <v>0.26133923456841213</v>
      </c>
      <c r="S414" s="10">
        <f t="shared" si="193"/>
        <v>0.19404139255413061</v>
      </c>
      <c r="T414" s="10">
        <f t="shared" si="193"/>
        <v>0.30705472380311222</v>
      </c>
      <c r="U414" s="13">
        <f t="shared" si="202"/>
        <v>76.507890740054023</v>
      </c>
    </row>
    <row r="415" spans="1:21" x14ac:dyDescent="0.2">
      <c r="A415">
        <v>1.1000000000000001</v>
      </c>
      <c r="B415" s="2" t="s">
        <v>24</v>
      </c>
      <c r="C415">
        <v>1000</v>
      </c>
      <c r="D415" s="5">
        <f t="shared" si="194"/>
        <v>7.1009001228571289E-2</v>
      </c>
      <c r="E415" s="5">
        <f t="shared" si="195"/>
        <v>3.9259498951002558E-2</v>
      </c>
      <c r="F415" s="5">
        <f t="shared" si="196"/>
        <v>2.796286918737606E-2</v>
      </c>
      <c r="G415" s="5">
        <f t="shared" si="197"/>
        <v>8.9501144534442911E-4</v>
      </c>
      <c r="H415" s="5">
        <f t="shared" si="198"/>
        <v>1.3524679029562336E-3</v>
      </c>
      <c r="I415" s="5">
        <f t="shared" si="199"/>
        <v>-1.6620855545684599E-2</v>
      </c>
      <c r="J415" s="5">
        <f t="shared" si="200"/>
        <v>0.14450249892865191</v>
      </c>
      <c r="K415" s="8">
        <v>81</v>
      </c>
      <c r="L415" s="8">
        <f t="shared" si="201"/>
        <v>78.755469129800687</v>
      </c>
      <c r="N415" s="10">
        <f t="shared" si="193"/>
        <v>8.7467015218732014E-2</v>
      </c>
      <c r="O415" s="10">
        <f t="shared" si="193"/>
        <v>0.21076148077877113</v>
      </c>
      <c r="P415" s="10">
        <f t="shared" si="193"/>
        <v>0.10255476171618694</v>
      </c>
      <c r="Q415" s="10">
        <f t="shared" si="193"/>
        <v>0.12564107063484012</v>
      </c>
      <c r="R415" s="10">
        <f t="shared" si="193"/>
        <v>0.22629673408229509</v>
      </c>
      <c r="S415" s="10">
        <f t="shared" si="193"/>
        <v>0.1666084361633457</v>
      </c>
      <c r="T415" s="10">
        <f t="shared" si="193"/>
        <v>0.26836049209821738</v>
      </c>
      <c r="U415" s="13">
        <f t="shared" si="202"/>
        <v>78.841938567932274</v>
      </c>
    </row>
    <row r="416" spans="1:21" x14ac:dyDescent="0.2">
      <c r="A416">
        <v>1.5</v>
      </c>
      <c r="B416" s="2" t="s">
        <v>24</v>
      </c>
      <c r="C416">
        <v>1000</v>
      </c>
      <c r="D416" s="5">
        <f t="shared" si="194"/>
        <v>6.0839810252724474E-2</v>
      </c>
      <c r="E416" s="5">
        <f t="shared" si="195"/>
        <v>3.5494854815767196E-2</v>
      </c>
      <c r="F416" s="5">
        <f t="shared" si="196"/>
        <v>2.2711895980557784E-2</v>
      </c>
      <c r="G416" s="5">
        <f t="shared" si="197"/>
        <v>1.1795178104510029E-3</v>
      </c>
      <c r="H416" s="5">
        <f t="shared" si="198"/>
        <v>1.6732516314503787E-3</v>
      </c>
      <c r="I416" s="5">
        <f t="shared" si="199"/>
        <v>-1.9171426491753074E-2</v>
      </c>
      <c r="J416" s="5">
        <f t="shared" si="200"/>
        <v>0.14120211185141329</v>
      </c>
      <c r="K416" s="8">
        <v>82.5</v>
      </c>
      <c r="L416" s="8">
        <f t="shared" si="201"/>
        <v>80.389768574908643</v>
      </c>
      <c r="N416" s="10">
        <f t="shared" si="193"/>
        <v>7.5190258928199874E-2</v>
      </c>
      <c r="O416" s="10">
        <f t="shared" si="193"/>
        <v>0.19356316049468972</v>
      </c>
      <c r="P416" s="10">
        <f t="shared" si="193"/>
        <v>8.8360491511840611E-2</v>
      </c>
      <c r="Q416" s="10">
        <f t="shared" si="193"/>
        <v>0.11023204432599634</v>
      </c>
      <c r="R416" s="10">
        <f t="shared" si="193"/>
        <v>0.2073039688284958</v>
      </c>
      <c r="S416" s="10">
        <f t="shared" si="193"/>
        <v>0.14547456812650156</v>
      </c>
      <c r="T416" s="10">
        <f t="shared" si="193"/>
        <v>0.24393001585061094</v>
      </c>
      <c r="U416" s="13">
        <f t="shared" si="202"/>
        <v>80.390374639861918</v>
      </c>
    </row>
    <row r="417" spans="1:21" x14ac:dyDescent="0.2">
      <c r="A417">
        <v>2.2000000000000002</v>
      </c>
      <c r="B417" s="2" t="s">
        <v>24</v>
      </c>
      <c r="C417">
        <v>1000</v>
      </c>
      <c r="D417" s="5">
        <f t="shared" si="194"/>
        <v>3.6977656959695862E-2</v>
      </c>
      <c r="E417" s="5">
        <f t="shared" si="195"/>
        <v>3.1347205796030786E-2</v>
      </c>
      <c r="F417" s="5">
        <f t="shared" si="196"/>
        <v>2.1183348023957493E-2</v>
      </c>
      <c r="G417" s="5">
        <f t="shared" si="197"/>
        <v>9.8768890753505034E-3</v>
      </c>
      <c r="H417" s="5">
        <f t="shared" si="198"/>
        <v>8.4467473820893924E-3</v>
      </c>
      <c r="I417" s="5">
        <f t="shared" si="199"/>
        <v>1.6189833476103699E-2</v>
      </c>
      <c r="J417" s="5">
        <f t="shared" si="200"/>
        <v>9.136519908814536E-2</v>
      </c>
      <c r="K417" s="8">
        <v>84.3</v>
      </c>
      <c r="L417" s="8">
        <f t="shared" si="201"/>
        <v>82.360412290557377</v>
      </c>
      <c r="N417" s="10">
        <f t="shared" si="193"/>
        <v>5.6083522470999563E-2</v>
      </c>
      <c r="O417" s="10">
        <f t="shared" si="193"/>
        <v>0.15669059420466822</v>
      </c>
      <c r="P417" s="10">
        <f t="shared" si="193"/>
        <v>6.8145513387185497E-2</v>
      </c>
      <c r="Q417" s="10">
        <f t="shared" si="193"/>
        <v>9.0645846219588239E-2</v>
      </c>
      <c r="R417" s="10">
        <f t="shared" si="193"/>
        <v>0.17255226081114736</v>
      </c>
      <c r="S417" s="10">
        <f t="shared" si="193"/>
        <v>0.12502533640413233</v>
      </c>
      <c r="T417" s="10">
        <f t="shared" si="193"/>
        <v>0.21538687980137319</v>
      </c>
      <c r="U417" s="13">
        <f t="shared" si="202"/>
        <v>82.278327717625757</v>
      </c>
    </row>
    <row r="418" spans="1:21" x14ac:dyDescent="0.2">
      <c r="A418">
        <v>3</v>
      </c>
      <c r="B418" s="2" t="s">
        <v>24</v>
      </c>
      <c r="C418">
        <v>1000</v>
      </c>
      <c r="D418" s="5">
        <f t="shared" si="194"/>
        <v>3.8531912799883383E-2</v>
      </c>
      <c r="E418" s="5">
        <f t="shared" si="195"/>
        <v>2.613876458293668E-2</v>
      </c>
      <c r="F418" s="5">
        <f t="shared" si="196"/>
        <v>1.5828690779055243E-2</v>
      </c>
      <c r="G418" s="5">
        <f t="shared" si="197"/>
        <v>4.3810881449388162E-3</v>
      </c>
      <c r="H418" s="5">
        <f t="shared" si="198"/>
        <v>4.5684920735007961E-3</v>
      </c>
      <c r="I418" s="5">
        <f t="shared" si="199"/>
        <v>-8.2956614629451919E-3</v>
      </c>
      <c r="J418" s="5">
        <f t="shared" si="200"/>
        <v>0.1097765785567798</v>
      </c>
      <c r="K418" s="8">
        <v>85.6</v>
      </c>
      <c r="L418" s="8">
        <f t="shared" si="201"/>
        <v>83.790133124510561</v>
      </c>
      <c r="N418" s="10">
        <f t="shared" si="193"/>
        <v>5.0929318087797756E-2</v>
      </c>
      <c r="O418" s="10">
        <f t="shared" si="193"/>
        <v>0.14891761700397169</v>
      </c>
      <c r="P418" s="10">
        <f t="shared" si="193"/>
        <v>6.0553880273355808E-2</v>
      </c>
      <c r="Q418" s="10">
        <f t="shared" si="193"/>
        <v>7.9687948466549086E-2</v>
      </c>
      <c r="R418" s="10">
        <f t="shared" si="193"/>
        <v>0.16037205197079479</v>
      </c>
      <c r="S418" s="10">
        <f t="shared" si="193"/>
        <v>0.10603307712420761</v>
      </c>
      <c r="T418" s="10">
        <f t="shared" si="193"/>
        <v>0.19092986547414947</v>
      </c>
      <c r="U418" s="13">
        <f t="shared" si="202"/>
        <v>83.968000886590104</v>
      </c>
    </row>
    <row r="419" spans="1:21" x14ac:dyDescent="0.2">
      <c r="A419">
        <v>4</v>
      </c>
      <c r="B419" s="2" t="s">
        <v>24</v>
      </c>
      <c r="C419">
        <v>1000</v>
      </c>
      <c r="D419" s="5">
        <f t="shared" si="194"/>
        <v>3.4253461715616509E-2</v>
      </c>
      <c r="E419" s="5">
        <f t="shared" si="195"/>
        <v>2.7041646238590011E-2</v>
      </c>
      <c r="F419" s="5">
        <f t="shared" si="196"/>
        <v>1.8847473907463441E-2</v>
      </c>
      <c r="G419" s="5">
        <f t="shared" si="197"/>
        <v>4.0917611594787906E-3</v>
      </c>
      <c r="H419" s="5">
        <f t="shared" si="198"/>
        <v>4.610707697430716E-3</v>
      </c>
      <c r="I419" s="5">
        <f t="shared" si="199"/>
        <v>-1.2742761338824404E-2</v>
      </c>
      <c r="J419" s="5">
        <f t="shared" si="200"/>
        <v>9.655880328819616E-2</v>
      </c>
      <c r="K419" s="8">
        <v>86.8</v>
      </c>
      <c r="L419" s="8">
        <f t="shared" si="201"/>
        <v>85.114728378113341</v>
      </c>
      <c r="N419" s="10">
        <f t="shared" ref="N419:T428" si="203">N257*(100-$K419)/$K419*$K257/(100-$K257)</f>
        <v>4.5123019610346621E-2</v>
      </c>
      <c r="O419" s="10">
        <f t="shared" si="203"/>
        <v>0.12731899186481144</v>
      </c>
      <c r="P419" s="10">
        <f t="shared" si="203"/>
        <v>5.5535298026589637E-2</v>
      </c>
      <c r="Q419" s="10">
        <f t="shared" si="203"/>
        <v>7.1054112840438527E-2</v>
      </c>
      <c r="R419" s="10">
        <f t="shared" si="203"/>
        <v>0.13950075276524626</v>
      </c>
      <c r="S419" s="10">
        <f t="shared" si="203"/>
        <v>0.10008651922853419</v>
      </c>
      <c r="T419" s="10">
        <f t="shared" si="203"/>
        <v>0.17266109266795118</v>
      </c>
      <c r="U419" s="13">
        <f t="shared" si="202"/>
        <v>85.276130183945511</v>
      </c>
    </row>
    <row r="420" spans="1:21" x14ac:dyDescent="0.2">
      <c r="A420">
        <v>5.5</v>
      </c>
      <c r="B420" s="2" t="s">
        <v>24</v>
      </c>
      <c r="C420">
        <v>1000</v>
      </c>
      <c r="D420" s="5">
        <f t="shared" si="194"/>
        <v>2.839604372780874E-2</v>
      </c>
      <c r="E420" s="5">
        <f t="shared" si="195"/>
        <v>2.3859575584500525E-2</v>
      </c>
      <c r="F420" s="5">
        <f t="shared" si="196"/>
        <v>1.7778160016973521E-2</v>
      </c>
      <c r="G420" s="5">
        <f t="shared" si="197"/>
        <v>7.0707849966355485E-3</v>
      </c>
      <c r="H420" s="5">
        <f t="shared" si="198"/>
        <v>7.4518638025805051E-3</v>
      </c>
      <c r="I420" s="5">
        <f t="shared" si="199"/>
        <v>-9.1748824455362143E-3</v>
      </c>
      <c r="J420" s="5">
        <f t="shared" si="200"/>
        <v>8.2591645028032443E-2</v>
      </c>
      <c r="K420" s="8">
        <v>88</v>
      </c>
      <c r="L420" s="8">
        <f t="shared" si="201"/>
        <v>86.444007858546158</v>
      </c>
      <c r="N420" s="10">
        <f t="shared" si="203"/>
        <v>3.8479919686413969E-2</v>
      </c>
      <c r="O420" s="10">
        <f t="shared" si="203"/>
        <v>0.11112227294431121</v>
      </c>
      <c r="P420" s="10">
        <f t="shared" si="203"/>
        <v>4.7976026130230554E-2</v>
      </c>
      <c r="Q420" s="10">
        <f t="shared" si="203"/>
        <v>6.2180431170783146E-2</v>
      </c>
      <c r="R420" s="10">
        <f t="shared" si="203"/>
        <v>0.12358549255576162</v>
      </c>
      <c r="S420" s="10">
        <f t="shared" si="203"/>
        <v>8.9724911563326834E-2</v>
      </c>
      <c r="T420" s="10">
        <f t="shared" si="203"/>
        <v>0.15797319071099522</v>
      </c>
      <c r="U420" s="13">
        <f t="shared" si="202"/>
        <v>86.357785138877034</v>
      </c>
    </row>
    <row r="421" spans="1:21" x14ac:dyDescent="0.2">
      <c r="A421">
        <v>7.5</v>
      </c>
      <c r="B421" s="2" t="s">
        <v>24</v>
      </c>
      <c r="C421">
        <v>1000</v>
      </c>
      <c r="D421" s="5">
        <f t="shared" si="194"/>
        <v>2.2800724144384082E-2</v>
      </c>
      <c r="E421" s="5">
        <f t="shared" si="195"/>
        <v>2.1248113529119539E-2</v>
      </c>
      <c r="F421" s="5">
        <f t="shared" si="196"/>
        <v>1.463819931436669E-2</v>
      </c>
      <c r="G421" s="5">
        <f t="shared" si="197"/>
        <v>6.4845914092475643E-3</v>
      </c>
      <c r="H421" s="5">
        <f t="shared" si="198"/>
        <v>6.9099841469640599E-3</v>
      </c>
      <c r="I421" s="5">
        <f t="shared" si="199"/>
        <v>-1.5455378165107725E-2</v>
      </c>
      <c r="J421" s="5">
        <f t="shared" si="200"/>
        <v>8.8079869591567342E-2</v>
      </c>
      <c r="K421" s="8">
        <v>89.1</v>
      </c>
      <c r="L421" s="8">
        <f t="shared" si="201"/>
        <v>87.6666502681163</v>
      </c>
      <c r="N421" s="10">
        <f t="shared" si="203"/>
        <v>3.0797101158351495E-2</v>
      </c>
      <c r="O421" s="10">
        <f t="shared" si="203"/>
        <v>0.10370515327176869</v>
      </c>
      <c r="P421" s="10">
        <f t="shared" si="203"/>
        <v>3.9036090029566851E-2</v>
      </c>
      <c r="Q421" s="10">
        <f t="shared" si="203"/>
        <v>5.2619056988214695E-2</v>
      </c>
      <c r="R421" s="10">
        <f t="shared" si="203"/>
        <v>0.11467861390535992</v>
      </c>
      <c r="S421" s="10">
        <f t="shared" si="203"/>
        <v>7.6327959192261124E-2</v>
      </c>
      <c r="T421" s="10">
        <f t="shared" si="203"/>
        <v>0.14470610397054137</v>
      </c>
      <c r="U421" s="13">
        <f t="shared" si="202"/>
        <v>87.358667568154658</v>
      </c>
    </row>
    <row r="422" spans="1:21" x14ac:dyDescent="0.2">
      <c r="A422">
        <v>11</v>
      </c>
      <c r="B422" s="2" t="s">
        <v>24</v>
      </c>
      <c r="C422">
        <v>1000</v>
      </c>
      <c r="D422" s="5">
        <f t="shared" si="194"/>
        <v>1.888927584579278E-2</v>
      </c>
      <c r="E422" s="5">
        <f t="shared" si="195"/>
        <v>1.9211734299381805E-2</v>
      </c>
      <c r="F422" s="5">
        <f t="shared" si="196"/>
        <v>1.4057191923097789E-2</v>
      </c>
      <c r="G422" s="5">
        <f t="shared" si="197"/>
        <v>5.4500248525126971E-3</v>
      </c>
      <c r="H422" s="5">
        <f t="shared" si="198"/>
        <v>5.6413904895691869E-3</v>
      </c>
      <c r="I422" s="5">
        <f t="shared" si="199"/>
        <v>-8.5416906098942924E-3</v>
      </c>
      <c r="J422" s="5">
        <f t="shared" si="200"/>
        <v>6.8872367605471593E-2</v>
      </c>
      <c r="K422" s="8">
        <v>90.3</v>
      </c>
      <c r="L422" s="8">
        <f t="shared" si="201"/>
        <v>89.004977576265333</v>
      </c>
      <c r="N422" s="10">
        <f t="shared" si="203"/>
        <v>2.6847077558620615E-2</v>
      </c>
      <c r="O422" s="10">
        <f t="shared" si="203"/>
        <v>8.6616554030135393E-2</v>
      </c>
      <c r="P422" s="10">
        <f t="shared" si="203"/>
        <v>3.4437001302167036E-2</v>
      </c>
      <c r="Q422" s="10">
        <f t="shared" si="203"/>
        <v>4.5990527584841005E-2</v>
      </c>
      <c r="R422" s="10">
        <f t="shared" si="203"/>
        <v>9.6475478020484048E-2</v>
      </c>
      <c r="S422" s="10">
        <f t="shared" si="203"/>
        <v>6.7878302500213497E-2</v>
      </c>
      <c r="T422" s="10">
        <f t="shared" si="203"/>
        <v>0.12358029440593142</v>
      </c>
      <c r="U422" s="13">
        <f t="shared" si="202"/>
        <v>89.001204896418031</v>
      </c>
    </row>
    <row r="423" spans="1:21" x14ac:dyDescent="0.2">
      <c r="A423">
        <v>15</v>
      </c>
      <c r="B423" s="2" t="s">
        <v>24</v>
      </c>
      <c r="C423">
        <v>1000</v>
      </c>
      <c r="D423" s="5">
        <f t="shared" si="194"/>
        <v>1.537895157630103E-2</v>
      </c>
      <c r="E423" s="5">
        <f t="shared" si="195"/>
        <v>1.720180674923269E-2</v>
      </c>
      <c r="F423" s="5">
        <f t="shared" si="196"/>
        <v>1.2925253620722249E-2</v>
      </c>
      <c r="G423" s="5">
        <f t="shared" si="197"/>
        <v>5.7405512603312947E-3</v>
      </c>
      <c r="H423" s="5">
        <f t="shared" si="198"/>
        <v>5.9409491396230085E-3</v>
      </c>
      <c r="I423" s="5">
        <f t="shared" si="199"/>
        <v>-7.2223847484202408E-3</v>
      </c>
      <c r="J423" s="5">
        <f t="shared" si="200"/>
        <v>6.0241307827390456E-2</v>
      </c>
      <c r="K423" s="8">
        <v>91.2</v>
      </c>
      <c r="L423" s="8">
        <f t="shared" si="201"/>
        <v>90.011843663639979</v>
      </c>
      <c r="N423" s="10">
        <f t="shared" si="203"/>
        <v>2.2559620113030535E-2</v>
      </c>
      <c r="O423" s="10">
        <f t="shared" si="203"/>
        <v>7.5312601830183887E-2</v>
      </c>
      <c r="P423" s="10">
        <f t="shared" si="203"/>
        <v>2.9442873465396764E-2</v>
      </c>
      <c r="Q423" s="10">
        <f t="shared" si="203"/>
        <v>3.9749181167503311E-2</v>
      </c>
      <c r="R423" s="10">
        <f t="shared" si="203"/>
        <v>8.458560435013962E-2</v>
      </c>
      <c r="S423" s="10">
        <f t="shared" si="203"/>
        <v>5.9875521628882072E-2</v>
      </c>
      <c r="T423" s="10">
        <f t="shared" si="203"/>
        <v>0.11020643542518055</v>
      </c>
      <c r="U423" s="13">
        <f t="shared" si="202"/>
        <v>90.073338443316231</v>
      </c>
    </row>
    <row r="424" spans="1:21" x14ac:dyDescent="0.2">
      <c r="A424">
        <v>18.5</v>
      </c>
      <c r="B424" s="2" t="s">
        <v>24</v>
      </c>
      <c r="C424">
        <v>1000</v>
      </c>
      <c r="D424" s="5">
        <f t="shared" si="194"/>
        <v>1.3990611970362936E-2</v>
      </c>
      <c r="E424" s="5">
        <f t="shared" si="195"/>
        <v>1.5990396095023396E-2</v>
      </c>
      <c r="F424" s="5">
        <f t="shared" si="196"/>
        <v>1.1649577493387187E-2</v>
      </c>
      <c r="G424" s="5">
        <f t="shared" si="197"/>
        <v>5.214435374294446E-3</v>
      </c>
      <c r="H424" s="5">
        <f t="shared" si="198"/>
        <v>5.3737411166010218E-3</v>
      </c>
      <c r="I424" s="5">
        <f t="shared" si="199"/>
        <v>-4.9800654762912344E-3</v>
      </c>
      <c r="J424" s="5">
        <f t="shared" si="200"/>
        <v>5.9203779913185484E-2</v>
      </c>
      <c r="K424" s="8">
        <v>91.7</v>
      </c>
      <c r="L424" s="8">
        <f t="shared" si="201"/>
        <v>90.572373944392325</v>
      </c>
      <c r="N424" s="10">
        <f t="shared" si="203"/>
        <v>2.1273996191916836E-2</v>
      </c>
      <c r="O424" s="10">
        <f t="shared" si="203"/>
        <v>7.4579491687710928E-2</v>
      </c>
      <c r="P424" s="10">
        <f t="shared" si="203"/>
        <v>2.760034007711629E-2</v>
      </c>
      <c r="Q424" s="10">
        <f t="shared" si="203"/>
        <v>3.8196779872946542E-2</v>
      </c>
      <c r="R424" s="10">
        <f t="shared" si="203"/>
        <v>8.3072571794413158E-2</v>
      </c>
      <c r="S424" s="10">
        <f t="shared" si="203"/>
        <v>5.6588541921648083E-2</v>
      </c>
      <c r="T424" s="10">
        <f t="shared" si="203"/>
        <v>0.10644247648656315</v>
      </c>
      <c r="U424" s="13">
        <f t="shared" si="202"/>
        <v>90.379755048399403</v>
      </c>
    </row>
    <row r="425" spans="1:21" x14ac:dyDescent="0.2">
      <c r="A425">
        <v>22</v>
      </c>
      <c r="B425" s="2" t="s">
        <v>24</v>
      </c>
      <c r="C425">
        <v>1000</v>
      </c>
      <c r="D425" s="5">
        <f t="shared" si="194"/>
        <v>1.3395790182870418E-2</v>
      </c>
      <c r="E425" s="5">
        <f t="shared" si="195"/>
        <v>1.5323848422907516E-2</v>
      </c>
      <c r="F425" s="5">
        <f t="shared" si="196"/>
        <v>1.1636415462054434E-2</v>
      </c>
      <c r="G425" s="5">
        <f t="shared" si="197"/>
        <v>2.368884827114337E-3</v>
      </c>
      <c r="H425" s="5">
        <f t="shared" si="198"/>
        <v>2.6072472258940049E-3</v>
      </c>
      <c r="I425" s="5">
        <f t="shared" si="199"/>
        <v>-5.1755810267637981E-3</v>
      </c>
      <c r="J425" s="5">
        <f t="shared" si="200"/>
        <v>5.5734324722703815E-2</v>
      </c>
      <c r="K425" s="8">
        <v>92.2</v>
      </c>
      <c r="L425" s="8">
        <f t="shared" si="201"/>
        <v>91.133735297024799</v>
      </c>
      <c r="N425" s="10">
        <f t="shared" si="203"/>
        <v>2.0190726678353553E-2</v>
      </c>
      <c r="O425" s="10">
        <f t="shared" si="203"/>
        <v>6.9267946109312764E-2</v>
      </c>
      <c r="P425" s="10">
        <f t="shared" si="203"/>
        <v>2.627108418706775E-2</v>
      </c>
      <c r="Q425" s="10">
        <f t="shared" si="203"/>
        <v>3.5771672482139541E-2</v>
      </c>
      <c r="R425" s="10">
        <f t="shared" si="203"/>
        <v>7.6361816175808589E-2</v>
      </c>
      <c r="S425" s="10">
        <f t="shared" si="203"/>
        <v>5.2945877748378563E-2</v>
      </c>
      <c r="T425" s="10">
        <f t="shared" si="203"/>
        <v>9.5890929816780893E-2</v>
      </c>
      <c r="U425" s="13">
        <f t="shared" si="202"/>
        <v>91.24995679699505</v>
      </c>
    </row>
    <row r="426" spans="1:21" x14ac:dyDescent="0.2">
      <c r="A426">
        <v>30</v>
      </c>
      <c r="B426" s="2" t="s">
        <v>24</v>
      </c>
      <c r="C426">
        <v>1000</v>
      </c>
      <c r="D426" s="5">
        <f t="shared" si="194"/>
        <v>9.4876791880430453E-3</v>
      </c>
      <c r="E426" s="5">
        <f t="shared" si="195"/>
        <v>1.2804087393485014E-2</v>
      </c>
      <c r="F426" s="5">
        <f t="shared" si="196"/>
        <v>7.8891673699064968E-3</v>
      </c>
      <c r="G426" s="5">
        <f t="shared" si="197"/>
        <v>6.0102903068366131E-3</v>
      </c>
      <c r="H426" s="5">
        <f t="shared" si="198"/>
        <v>8.5049408173864804E-3</v>
      </c>
      <c r="I426" s="5">
        <f t="shared" si="199"/>
        <v>3.0906760485999163E-4</v>
      </c>
      <c r="J426" s="5">
        <f t="shared" si="200"/>
        <v>4.4000438086496736E-2</v>
      </c>
      <c r="K426" s="8">
        <v>92.9</v>
      </c>
      <c r="L426" s="8">
        <f t="shared" si="201"/>
        <v>91.921040914263116</v>
      </c>
      <c r="N426" s="10">
        <f t="shared" si="203"/>
        <v>1.6136201489766747E-2</v>
      </c>
      <c r="O426" s="10">
        <f t="shared" si="203"/>
        <v>5.9525411066186015E-2</v>
      </c>
      <c r="P426" s="10">
        <f t="shared" si="203"/>
        <v>2.101002028124354E-2</v>
      </c>
      <c r="Q426" s="10">
        <f t="shared" si="203"/>
        <v>3.0299503140757602E-2</v>
      </c>
      <c r="R426" s="10">
        <f t="shared" si="203"/>
        <v>6.7302900776383845E-2</v>
      </c>
      <c r="S426" s="10">
        <f t="shared" si="203"/>
        <v>4.4964385056544515E-2</v>
      </c>
      <c r="T426" s="10">
        <f t="shared" si="203"/>
        <v>8.900567076701435E-2</v>
      </c>
      <c r="U426" s="13">
        <f t="shared" si="202"/>
        <v>91.826886383031834</v>
      </c>
    </row>
    <row r="427" spans="1:21" x14ac:dyDescent="0.2">
      <c r="A427">
        <v>37</v>
      </c>
      <c r="B427" s="2" t="s">
        <v>24</v>
      </c>
      <c r="C427">
        <v>1000</v>
      </c>
      <c r="D427" s="5">
        <f t="shared" si="194"/>
        <v>2.0115489127568699E-2</v>
      </c>
      <c r="E427" s="5">
        <f t="shared" si="195"/>
        <v>2.7829091735496192E-3</v>
      </c>
      <c r="F427" s="5">
        <f t="shared" si="196"/>
        <v>1.325594526251013E-2</v>
      </c>
      <c r="G427" s="5">
        <f t="shared" si="197"/>
        <v>8.2337592819563266E-3</v>
      </c>
      <c r="H427" s="5">
        <f t="shared" si="198"/>
        <v>-2.3363626370686841E-3</v>
      </c>
      <c r="I427" s="5">
        <f t="shared" si="199"/>
        <v>-7.369415348139341E-3</v>
      </c>
      <c r="J427" s="5">
        <f t="shared" si="200"/>
        <v>4.8541804596902591E-2</v>
      </c>
      <c r="K427" s="8">
        <v>93.3</v>
      </c>
      <c r="L427" s="8">
        <f t="shared" si="201"/>
        <v>92.371664769070833</v>
      </c>
      <c r="N427" s="10">
        <f t="shared" si="203"/>
        <v>2.2950748022364093E-2</v>
      </c>
      <c r="O427" s="10">
        <f t="shared" si="203"/>
        <v>6.4724519404298603E-2</v>
      </c>
      <c r="P427" s="10">
        <f t="shared" si="203"/>
        <v>2.6233238291599566E-2</v>
      </c>
      <c r="Q427" s="10">
        <f t="shared" si="203"/>
        <v>3.4154870750554796E-2</v>
      </c>
      <c r="R427" s="10">
        <f t="shared" si="203"/>
        <v>6.9526108260445377E-2</v>
      </c>
      <c r="S427" s="10">
        <f t="shared" si="203"/>
        <v>4.607943620000636E-2</v>
      </c>
      <c r="T427" s="10">
        <f t="shared" si="203"/>
        <v>8.3224129457279444E-2</v>
      </c>
      <c r="U427" s="13">
        <f t="shared" si="202"/>
        <v>92.316998191410605</v>
      </c>
    </row>
    <row r="428" spans="1:21" x14ac:dyDescent="0.2">
      <c r="A428">
        <v>45</v>
      </c>
      <c r="B428" s="2" t="s">
        <v>24</v>
      </c>
      <c r="C428">
        <v>1000</v>
      </c>
      <c r="D428" s="5">
        <f t="shared" si="194"/>
        <v>9.4986945098750608E-3</v>
      </c>
      <c r="E428" s="5">
        <f t="shared" si="195"/>
        <v>1.190808039677424E-2</v>
      </c>
      <c r="F428" s="5">
        <f t="shared" si="196"/>
        <v>1.0802966620200943E-2</v>
      </c>
      <c r="G428" s="5">
        <f t="shared" si="197"/>
        <v>4.2346710357431816E-3</v>
      </c>
      <c r="H428" s="5">
        <f t="shared" si="198"/>
        <v>4.32522217273687E-3</v>
      </c>
      <c r="I428" s="5">
        <f t="shared" si="199"/>
        <v>-2.6705628017515692E-3</v>
      </c>
      <c r="J428" s="5">
        <f t="shared" si="200"/>
        <v>4.1221086375160455E-2</v>
      </c>
      <c r="K428" s="8">
        <v>93.7</v>
      </c>
      <c r="L428" s="8">
        <f t="shared" si="201"/>
        <v>92.822824310267961</v>
      </c>
      <c r="N428" s="10">
        <f t="shared" si="203"/>
        <v>1.5142639354886554E-2</v>
      </c>
      <c r="O428" s="10">
        <f t="shared" si="203"/>
        <v>5.3030417740971926E-2</v>
      </c>
      <c r="P428" s="10">
        <f t="shared" si="203"/>
        <v>2.0262068627638026E-2</v>
      </c>
      <c r="Q428" s="10">
        <f t="shared" si="203"/>
        <v>2.7923126821490687E-2</v>
      </c>
      <c r="R428" s="10">
        <f t="shared" si="203"/>
        <v>5.9902640997777104E-2</v>
      </c>
      <c r="S428" s="10">
        <f t="shared" si="203"/>
        <v>4.3319705021884536E-2</v>
      </c>
      <c r="T428" s="10">
        <f t="shared" si="203"/>
        <v>7.9320158308739105E-2</v>
      </c>
      <c r="U428" s="13">
        <f t="shared" si="202"/>
        <v>92.650914772774073</v>
      </c>
    </row>
    <row r="429" spans="1:21" x14ac:dyDescent="0.2">
      <c r="A429">
        <v>55</v>
      </c>
      <c r="B429" s="2" t="s">
        <v>24</v>
      </c>
      <c r="C429">
        <v>1000</v>
      </c>
      <c r="D429" s="5">
        <f t="shared" si="194"/>
        <v>7.1729945044436173E-3</v>
      </c>
      <c r="E429" s="5">
        <f t="shared" si="195"/>
        <v>1.2026822912663479E-2</v>
      </c>
      <c r="F429" s="5">
        <f t="shared" si="196"/>
        <v>1.1324464213630758E-2</v>
      </c>
      <c r="G429" s="5">
        <f t="shared" si="197"/>
        <v>4.4183838124671332E-3</v>
      </c>
      <c r="H429" s="5">
        <f t="shared" si="198"/>
        <v>4.6246892628050429E-3</v>
      </c>
      <c r="I429" s="5">
        <f t="shared" si="199"/>
        <v>9.4928597013160809E-4</v>
      </c>
      <c r="J429" s="5">
        <f t="shared" si="200"/>
        <v>3.0338962311504285E-2</v>
      </c>
      <c r="K429" s="8">
        <v>94.1</v>
      </c>
      <c r="L429" s="8">
        <f t="shared" si="201"/>
        <v>93.274520493631357</v>
      </c>
      <c r="N429" s="10">
        <f t="shared" ref="N429:T438" si="204">N267*(100-$K429)/$K429*$K267/(100-$K267)</f>
        <v>1.3108088322465966E-2</v>
      </c>
      <c r="O429" s="10">
        <f t="shared" si="204"/>
        <v>4.3569366559639396E-2</v>
      </c>
      <c r="P429" s="10">
        <f t="shared" si="204"/>
        <v>1.8361363915055901E-2</v>
      </c>
      <c r="Q429" s="10">
        <f t="shared" si="204"/>
        <v>2.4918246632608634E-2</v>
      </c>
      <c r="R429" s="10">
        <f t="shared" si="204"/>
        <v>5.0671134517753763E-2</v>
      </c>
      <c r="S429" s="10">
        <f t="shared" si="204"/>
        <v>4.0844433462497783E-2</v>
      </c>
      <c r="T429" s="10">
        <f t="shared" si="204"/>
        <v>7.0855602987645913E-2</v>
      </c>
      <c r="U429" s="13">
        <f t="shared" si="202"/>
        <v>93.383271956558701</v>
      </c>
    </row>
    <row r="430" spans="1:21" x14ac:dyDescent="0.2">
      <c r="A430">
        <v>75</v>
      </c>
      <c r="B430" s="2" t="s">
        <v>24</v>
      </c>
      <c r="C430">
        <v>1000</v>
      </c>
      <c r="D430" s="5">
        <f t="shared" si="194"/>
        <v>7.286169844210176E-3</v>
      </c>
      <c r="E430" s="5">
        <f t="shared" si="195"/>
        <v>1.1398934513332418E-2</v>
      </c>
      <c r="F430" s="5">
        <f t="shared" si="196"/>
        <v>1.1231416832405638E-2</v>
      </c>
      <c r="G430" s="5">
        <f t="shared" si="197"/>
        <v>6.1416449468776474E-3</v>
      </c>
      <c r="H430" s="5">
        <f t="shared" si="198"/>
        <v>6.9284224698508423E-3</v>
      </c>
      <c r="I430" s="5">
        <f t="shared" si="199"/>
        <v>-5.5885533484906491E-3</v>
      </c>
      <c r="J430" s="5">
        <f t="shared" si="200"/>
        <v>2.7633133255541877E-2</v>
      </c>
      <c r="K430" s="8">
        <v>94.6</v>
      </c>
      <c r="L430" s="8">
        <f t="shared" si="201"/>
        <v>93.839896835631393</v>
      </c>
      <c r="N430" s="10">
        <f t="shared" si="204"/>
        <v>1.1290826868485161E-2</v>
      </c>
      <c r="O430" s="10">
        <f t="shared" si="204"/>
        <v>3.4850884572704958E-2</v>
      </c>
      <c r="P430" s="10">
        <f t="shared" si="204"/>
        <v>1.6423606806007855E-2</v>
      </c>
      <c r="Q430" s="10">
        <f t="shared" si="204"/>
        <v>2.1108229971343331E-2</v>
      </c>
      <c r="R430" s="10">
        <f t="shared" si="204"/>
        <v>4.264099930693057E-2</v>
      </c>
      <c r="S430" s="10">
        <f t="shared" si="204"/>
        <v>3.7298044683770522E-2</v>
      </c>
      <c r="T430" s="10">
        <f t="shared" si="204"/>
        <v>6.5031168513727977E-2</v>
      </c>
      <c r="U430" s="13">
        <f t="shared" si="202"/>
        <v>93.89396569449886</v>
      </c>
    </row>
    <row r="431" spans="1:21" x14ac:dyDescent="0.2">
      <c r="A431">
        <v>90</v>
      </c>
      <c r="B431" s="2" t="s">
        <v>24</v>
      </c>
      <c r="C431">
        <v>1000</v>
      </c>
      <c r="D431" s="5">
        <f t="shared" si="194"/>
        <v>6.4783406891430854E-3</v>
      </c>
      <c r="E431" s="5">
        <f t="shared" si="195"/>
        <v>1.1279697964383301E-2</v>
      </c>
      <c r="F431" s="5">
        <f t="shared" si="196"/>
        <v>9.9850061108885807E-3</v>
      </c>
      <c r="G431" s="5">
        <f t="shared" si="197"/>
        <v>5.535440910707623E-3</v>
      </c>
      <c r="H431" s="5">
        <f t="shared" si="198"/>
        <v>5.5451474102555104E-3</v>
      </c>
      <c r="I431" s="5">
        <f t="shared" si="199"/>
        <v>-1.8978625057675669E-3</v>
      </c>
      <c r="J431" s="5">
        <f t="shared" si="200"/>
        <v>2.4027047847358173E-2</v>
      </c>
      <c r="K431" s="8">
        <v>94.9</v>
      </c>
      <c r="L431" s="8">
        <f t="shared" si="201"/>
        <v>94.179526621346696</v>
      </c>
      <c r="N431" s="10">
        <f t="shared" si="204"/>
        <v>1.1057704922488563E-2</v>
      </c>
      <c r="O431" s="10">
        <f t="shared" si="204"/>
        <v>3.3781945344577929E-2</v>
      </c>
      <c r="P431" s="10">
        <f t="shared" si="204"/>
        <v>1.5901291519819734E-2</v>
      </c>
      <c r="Q431" s="10">
        <f t="shared" si="204"/>
        <v>2.0710773734992062E-2</v>
      </c>
      <c r="R431" s="10">
        <f t="shared" si="204"/>
        <v>4.0897633848565151E-2</v>
      </c>
      <c r="S431" s="10">
        <f t="shared" si="204"/>
        <v>3.5571022553611491E-2</v>
      </c>
      <c r="T431" s="10">
        <f t="shared" si="204"/>
        <v>6.0952818426968605E-2</v>
      </c>
      <c r="U431" s="13">
        <f t="shared" si="202"/>
        <v>94.25489829817873</v>
      </c>
    </row>
    <row r="432" spans="1:21" x14ac:dyDescent="0.2">
      <c r="A432">
        <v>110</v>
      </c>
      <c r="B432" s="2" t="s">
        <v>24</v>
      </c>
      <c r="C432">
        <v>1000</v>
      </c>
      <c r="D432" s="5">
        <f t="shared" si="194"/>
        <v>8.8418901246880045E-3</v>
      </c>
      <c r="E432" s="5">
        <f t="shared" si="195"/>
        <v>1.3964372217598275E-2</v>
      </c>
      <c r="F432" s="5">
        <f t="shared" si="196"/>
        <v>1.1331124921304003E-2</v>
      </c>
      <c r="G432" s="5">
        <f t="shared" si="197"/>
        <v>5.4856035368016226E-3</v>
      </c>
      <c r="H432" s="5">
        <f t="shared" si="198"/>
        <v>5.5263842428910637E-3</v>
      </c>
      <c r="I432" s="5">
        <f t="shared" si="199"/>
        <v>-2.1410210730626877E-3</v>
      </c>
      <c r="J432" s="5">
        <f t="shared" si="200"/>
        <v>2.1100798866272773E-2</v>
      </c>
      <c r="K432" s="8">
        <v>95.1</v>
      </c>
      <c r="L432" s="8">
        <f>100/(1+(1+0.25)*(100/K432-1))</f>
        <v>93.949123240306221</v>
      </c>
      <c r="N432" s="10">
        <f t="shared" si="204"/>
        <v>1.393202314125677E-2</v>
      </c>
      <c r="O432" s="10">
        <f t="shared" si="204"/>
        <v>3.3717756179260261E-2</v>
      </c>
      <c r="P432" s="10">
        <f t="shared" si="204"/>
        <v>1.9698176989009747E-2</v>
      </c>
      <c r="Q432" s="10">
        <f t="shared" si="204"/>
        <v>2.3892646101130892E-2</v>
      </c>
      <c r="R432" s="10">
        <f t="shared" si="204"/>
        <v>4.1741033086146816E-2</v>
      </c>
      <c r="S432" s="10">
        <f t="shared" si="204"/>
        <v>4.109507338855032E-2</v>
      </c>
      <c r="T432" s="10">
        <f t="shared" si="204"/>
        <v>6.4109152836493072E-2</v>
      </c>
      <c r="U432" s="13">
        <f t="shared" si="202"/>
        <v>93.975321735970098</v>
      </c>
    </row>
    <row r="433" spans="1:21" x14ac:dyDescent="0.2">
      <c r="A433">
        <v>132</v>
      </c>
      <c r="B433" s="2" t="s">
        <v>24</v>
      </c>
      <c r="C433">
        <v>1000</v>
      </c>
      <c r="D433" s="5">
        <f t="shared" si="194"/>
        <v>7.8833500415992144E-3</v>
      </c>
      <c r="E433" s="5">
        <f t="shared" si="195"/>
        <v>1.0789705719233156E-2</v>
      </c>
      <c r="F433" s="5">
        <f t="shared" si="196"/>
        <v>7.5063098252425992E-3</v>
      </c>
      <c r="G433" s="5">
        <f t="shared" si="197"/>
        <v>6.031989343429453E-3</v>
      </c>
      <c r="H433" s="5">
        <f t="shared" si="198"/>
        <v>6.2292202923598661E-3</v>
      </c>
      <c r="I433" s="5">
        <f t="shared" si="199"/>
        <v>-3.8067040027563726E-3</v>
      </c>
      <c r="J433" s="5">
        <f t="shared" si="200"/>
        <v>2.5382991103170979E-2</v>
      </c>
      <c r="K433" s="8">
        <v>95.4</v>
      </c>
      <c r="L433" s="8">
        <f t="shared" ref="L433:L446" si="205">100/(1+(1+0.25)*(100/K433-1))</f>
        <v>94.315373208106791</v>
      </c>
      <c r="N433" s="10">
        <f t="shared" si="204"/>
        <v>1.1803264504002377E-2</v>
      </c>
      <c r="O433" s="10">
        <f t="shared" si="204"/>
        <v>3.4523531540029621E-2</v>
      </c>
      <c r="P433" s="10">
        <f t="shared" si="204"/>
        <v>1.6075372534835833E-2</v>
      </c>
      <c r="Q433" s="10">
        <f t="shared" si="204"/>
        <v>2.0740501068142174E-2</v>
      </c>
      <c r="R433" s="10">
        <f t="shared" si="204"/>
        <v>4.1304367202745731E-2</v>
      </c>
      <c r="S433" s="10">
        <f t="shared" si="204"/>
        <v>3.3687063769436858E-2</v>
      </c>
      <c r="T433" s="10">
        <f t="shared" si="204"/>
        <v>6.0016862322278861E-2</v>
      </c>
      <c r="U433" s="13">
        <f t="shared" si="202"/>
        <v>94.338121924702762</v>
      </c>
    </row>
    <row r="434" spans="1:21" x14ac:dyDescent="0.2">
      <c r="A434">
        <v>160</v>
      </c>
      <c r="B434" s="2" t="s">
        <v>24</v>
      </c>
      <c r="C434">
        <v>1000</v>
      </c>
      <c r="D434" s="5">
        <f t="shared" si="194"/>
        <v>7.4383580318558538E-3</v>
      </c>
      <c r="E434" s="5">
        <f t="shared" si="195"/>
        <v>1.1250805866313524E-2</v>
      </c>
      <c r="F434" s="5">
        <f t="shared" si="196"/>
        <v>7.1483658898241209E-3</v>
      </c>
      <c r="G434" s="5">
        <f t="shared" si="197"/>
        <v>6.3473759007731112E-3</v>
      </c>
      <c r="H434" s="5">
        <f t="shared" si="198"/>
        <v>6.5044698375225085E-3</v>
      </c>
      <c r="I434" s="5">
        <f t="shared" si="199"/>
        <v>-2.8762932838177491E-3</v>
      </c>
      <c r="J434" s="5">
        <f t="shared" si="200"/>
        <v>2.1463721865052111E-2</v>
      </c>
      <c r="K434" s="8">
        <v>95.6</v>
      </c>
      <c r="L434" s="8">
        <f t="shared" si="205"/>
        <v>94.559841740850658</v>
      </c>
      <c r="N434" s="10">
        <f t="shared" si="204"/>
        <v>1.1444827495911965E-2</v>
      </c>
      <c r="O434" s="10">
        <f t="shared" si="204"/>
        <v>3.1278634287821031E-2</v>
      </c>
      <c r="P434" s="10">
        <f t="shared" si="204"/>
        <v>1.5773249571190414E-2</v>
      </c>
      <c r="Q434" s="10">
        <f t="shared" si="204"/>
        <v>1.9978587614264593E-2</v>
      </c>
      <c r="R434" s="10">
        <f t="shared" si="204"/>
        <v>3.823808642847018E-2</v>
      </c>
      <c r="S434" s="10">
        <f t="shared" si="204"/>
        <v>3.2978275046921551E-2</v>
      </c>
      <c r="T434" s="10">
        <f t="shared" si="204"/>
        <v>5.7276804107523449E-2</v>
      </c>
      <c r="U434" s="13">
        <f t="shared" si="202"/>
        <v>94.582610354733688</v>
      </c>
    </row>
    <row r="435" spans="1:21" x14ac:dyDescent="0.2">
      <c r="A435">
        <v>200</v>
      </c>
      <c r="B435" s="2" t="s">
        <v>24</v>
      </c>
      <c r="C435">
        <v>1000</v>
      </c>
      <c r="D435" s="5">
        <f t="shared" si="194"/>
        <v>7.0222509678904803E-3</v>
      </c>
      <c r="E435" s="5">
        <f t="shared" si="195"/>
        <v>1.0517795650791459E-2</v>
      </c>
      <c r="F435" s="5">
        <f t="shared" si="196"/>
        <v>7.902096499033763E-3</v>
      </c>
      <c r="G435" s="5">
        <f t="shared" si="197"/>
        <v>5.4728772661874064E-3</v>
      </c>
      <c r="H435" s="5">
        <f t="shared" si="198"/>
        <v>5.6547125409605117E-3</v>
      </c>
      <c r="I435" s="5">
        <f t="shared" si="199"/>
        <v>-2.8160925508809442E-3</v>
      </c>
      <c r="J435" s="5">
        <f t="shared" si="200"/>
        <v>2.0972337243584268E-2</v>
      </c>
      <c r="K435" s="8">
        <v>95.8</v>
      </c>
      <c r="L435" s="8">
        <f t="shared" si="205"/>
        <v>94.804552201880242</v>
      </c>
      <c r="N435" s="10">
        <f t="shared" si="204"/>
        <v>1.0859931279929043E-2</v>
      </c>
      <c r="O435" s="10">
        <f t="shared" si="204"/>
        <v>3.0023464454838167E-2</v>
      </c>
      <c r="P435" s="10">
        <f t="shared" si="204"/>
        <v>1.5122803156069299E-2</v>
      </c>
      <c r="Q435" s="10">
        <f t="shared" si="204"/>
        <v>1.9129240145583707E-2</v>
      </c>
      <c r="R435" s="10">
        <f t="shared" si="204"/>
        <v>3.6563034379081809E-2</v>
      </c>
      <c r="S435" s="10">
        <f t="shared" si="204"/>
        <v>3.2059078604958276E-2</v>
      </c>
      <c r="T435" s="10">
        <f t="shared" si="204"/>
        <v>5.472597761756693E-2</v>
      </c>
      <c r="U435" s="13">
        <f t="shared" si="202"/>
        <v>94.811355861246255</v>
      </c>
    </row>
    <row r="436" spans="1:21" x14ac:dyDescent="0.2">
      <c r="A436">
        <v>250</v>
      </c>
      <c r="B436" s="2" t="s">
        <v>24</v>
      </c>
      <c r="C436">
        <v>1000</v>
      </c>
      <c r="D436" s="5">
        <f t="shared" si="194"/>
        <v>6.7841655067048777E-3</v>
      </c>
      <c r="E436" s="5">
        <f t="shared" si="195"/>
        <v>9.779240125459901E-3</v>
      </c>
      <c r="F436" s="5">
        <f t="shared" si="196"/>
        <v>7.4720959145535004E-3</v>
      </c>
      <c r="G436" s="5">
        <f t="shared" si="197"/>
        <v>5.0231244300738692E-3</v>
      </c>
      <c r="H436" s="5">
        <f t="shared" si="198"/>
        <v>5.2190215111472399E-3</v>
      </c>
      <c r="I436" s="5">
        <f t="shared" si="199"/>
        <v>-2.2627470343302286E-3</v>
      </c>
      <c r="J436" s="5">
        <f t="shared" si="200"/>
        <v>1.9208824017516481E-2</v>
      </c>
      <c r="K436" s="8">
        <v>95.8</v>
      </c>
      <c r="L436" s="8">
        <f t="shared" si="205"/>
        <v>94.804552201880242</v>
      </c>
      <c r="N436" s="10">
        <f t="shared" si="204"/>
        <v>1.0429719397239494E-2</v>
      </c>
      <c r="O436" s="10">
        <f t="shared" si="204"/>
        <v>2.8224028467880875E-2</v>
      </c>
      <c r="P436" s="10">
        <f t="shared" si="204"/>
        <v>1.4415194140136908E-2</v>
      </c>
      <c r="Q436" s="10">
        <f t="shared" si="204"/>
        <v>1.8166721433493144E-2</v>
      </c>
      <c r="R436" s="10">
        <f t="shared" si="204"/>
        <v>3.43042041240832E-2</v>
      </c>
      <c r="S436" s="10">
        <f t="shared" si="204"/>
        <v>3.0266870519237547E-2</v>
      </c>
      <c r="T436" s="10">
        <f t="shared" si="204"/>
        <v>5.1223724471125609E-2</v>
      </c>
      <c r="U436" s="13">
        <f t="shared" si="202"/>
        <v>95.127229030442933</v>
      </c>
    </row>
    <row r="437" spans="1:21" x14ac:dyDescent="0.2">
      <c r="A437">
        <v>315</v>
      </c>
      <c r="B437" s="2" t="s">
        <v>24</v>
      </c>
      <c r="C437">
        <v>1000</v>
      </c>
      <c r="D437" s="5">
        <f t="shared" si="194"/>
        <v>6.5736685485739826E-3</v>
      </c>
      <c r="E437" s="5">
        <f t="shared" si="195"/>
        <v>9.0448448155460437E-3</v>
      </c>
      <c r="F437" s="5">
        <f t="shared" si="196"/>
        <v>7.0336369847391611E-3</v>
      </c>
      <c r="G437" s="5">
        <f t="shared" si="197"/>
        <v>4.5719014566728833E-3</v>
      </c>
      <c r="H437" s="5">
        <f t="shared" si="198"/>
        <v>4.7838779347526283E-3</v>
      </c>
      <c r="I437" s="5">
        <f t="shared" si="199"/>
        <v>-1.8465365304838888E-3</v>
      </c>
      <c r="J437" s="5">
        <f t="shared" si="200"/>
        <v>1.755657314199183E-2</v>
      </c>
      <c r="K437" s="8">
        <v>95.8</v>
      </c>
      <c r="L437" s="8">
        <f t="shared" si="205"/>
        <v>94.804552201880242</v>
      </c>
      <c r="N437" s="10">
        <f t="shared" si="204"/>
        <v>1.0000256736203353E-2</v>
      </c>
      <c r="O437" s="10">
        <f t="shared" si="204"/>
        <v>2.6426486410604893E-2</v>
      </c>
      <c r="P437" s="10">
        <f t="shared" si="204"/>
        <v>1.3707771904536854E-2</v>
      </c>
      <c r="Q437" s="10">
        <f t="shared" si="204"/>
        <v>1.7190855275793959E-2</v>
      </c>
      <c r="R437" s="10">
        <f t="shared" si="204"/>
        <v>3.2046457026064325E-2</v>
      </c>
      <c r="S437" s="10">
        <f t="shared" si="204"/>
        <v>2.8456970216971574E-2</v>
      </c>
      <c r="T437" s="10">
        <f t="shared" si="204"/>
        <v>4.7717966351792589E-2</v>
      </c>
      <c r="U437" s="13">
        <f t="shared" si="202"/>
        <v>95.445533255676722</v>
      </c>
    </row>
    <row r="438" spans="1:21" x14ac:dyDescent="0.2">
      <c r="A438">
        <v>355</v>
      </c>
      <c r="B438" s="2" t="s">
        <v>24</v>
      </c>
      <c r="C438">
        <v>1000</v>
      </c>
      <c r="D438" s="5">
        <f t="shared" si="194"/>
        <v>6.2148662730894325E-3</v>
      </c>
      <c r="E438" s="5">
        <f t="shared" si="195"/>
        <v>8.6761787817987851E-3</v>
      </c>
      <c r="F438" s="5">
        <f t="shared" si="196"/>
        <v>6.8954020806597585E-3</v>
      </c>
      <c r="G438" s="5">
        <f t="shared" si="197"/>
        <v>4.5015203117537844E-3</v>
      </c>
      <c r="H438" s="5">
        <f t="shared" si="198"/>
        <v>4.6567646365844664E-3</v>
      </c>
      <c r="I438" s="5">
        <f t="shared" si="199"/>
        <v>-1.6856496853586561E-3</v>
      </c>
      <c r="J438" s="5">
        <f t="shared" si="200"/>
        <v>1.6889164112354419E-2</v>
      </c>
      <c r="K438" s="8">
        <v>95.8</v>
      </c>
      <c r="L438" s="8">
        <f t="shared" si="205"/>
        <v>94.804552201880242</v>
      </c>
      <c r="N438" s="10">
        <f t="shared" si="204"/>
        <v>9.5375606759956696E-3</v>
      </c>
      <c r="O438" s="10">
        <f t="shared" si="204"/>
        <v>2.5434815893301113E-2</v>
      </c>
      <c r="P438" s="10">
        <f t="shared" si="204"/>
        <v>1.3124400977025196E-2</v>
      </c>
      <c r="Q438" s="10">
        <f t="shared" si="204"/>
        <v>1.6510010198318801E-2</v>
      </c>
      <c r="R438" s="10">
        <f t="shared" si="204"/>
        <v>3.0895271926172543E-2</v>
      </c>
      <c r="S438" s="10">
        <f t="shared" si="204"/>
        <v>2.7455484558041813E-2</v>
      </c>
      <c r="T438" s="10">
        <f t="shared" si="204"/>
        <v>4.6148246510881973E-2</v>
      </c>
      <c r="U438" s="13">
        <f t="shared" si="202"/>
        <v>95.588746942434227</v>
      </c>
    </row>
    <row r="439" spans="1:21" x14ac:dyDescent="0.2">
      <c r="A439">
        <v>400</v>
      </c>
      <c r="B439" s="2" t="s">
        <v>24</v>
      </c>
      <c r="C439">
        <v>1000</v>
      </c>
      <c r="D439" s="5">
        <f t="shared" si="194"/>
        <v>5.5720433127100892E-3</v>
      </c>
      <c r="E439" s="5">
        <f t="shared" si="195"/>
        <v>8.2917452569584993E-3</v>
      </c>
      <c r="F439" s="5">
        <f t="shared" si="196"/>
        <v>6.6402435671549034E-3</v>
      </c>
      <c r="G439" s="5">
        <f t="shared" si="197"/>
        <v>4.474496340414677E-3</v>
      </c>
      <c r="H439" s="5">
        <f t="shared" si="198"/>
        <v>4.6859714417114076E-3</v>
      </c>
      <c r="I439" s="5">
        <f t="shared" si="199"/>
        <v>-2.851640983079079E-4</v>
      </c>
      <c r="J439" s="5">
        <f t="shared" si="200"/>
        <v>1.5344213756945935E-2</v>
      </c>
      <c r="K439" s="8">
        <v>95.8</v>
      </c>
      <c r="L439" s="8">
        <f t="shared" si="205"/>
        <v>94.804552201880242</v>
      </c>
      <c r="N439" s="10">
        <f t="shared" ref="N439:T446" si="206">N277*(100-$K439)/$K439*$K277/(100-$K277)</f>
        <v>9.0359357663922033E-3</v>
      </c>
      <c r="O439" s="10">
        <f t="shared" si="206"/>
        <v>2.453054180874557E-2</v>
      </c>
      <c r="P439" s="10">
        <f t="shared" si="206"/>
        <v>1.247874548262491E-2</v>
      </c>
      <c r="Q439" s="10">
        <f t="shared" si="206"/>
        <v>1.5923633480719398E-2</v>
      </c>
      <c r="R439" s="10">
        <f t="shared" si="206"/>
        <v>2.9845767522251303E-2</v>
      </c>
      <c r="S439" s="10">
        <f t="shared" si="206"/>
        <v>2.6487620472437554E-2</v>
      </c>
      <c r="T439" s="10">
        <f t="shared" si="206"/>
        <v>4.4723549577587639E-2</v>
      </c>
      <c r="U439" s="13">
        <f t="shared" si="202"/>
        <v>95.719101996344321</v>
      </c>
    </row>
    <row r="440" spans="1:21" x14ac:dyDescent="0.2">
      <c r="A440">
        <v>500</v>
      </c>
      <c r="B440" s="2" t="s">
        <v>24</v>
      </c>
      <c r="C440">
        <v>1000</v>
      </c>
      <c r="D440" s="5">
        <f t="shared" si="194"/>
        <v>5.5068929537869654E-3</v>
      </c>
      <c r="E440" s="5">
        <f t="shared" si="195"/>
        <v>7.9317926414203405E-3</v>
      </c>
      <c r="F440" s="5">
        <f t="shared" si="196"/>
        <v>6.6232024965245107E-3</v>
      </c>
      <c r="G440" s="5">
        <f t="shared" si="197"/>
        <v>4.3754225876013325E-3</v>
      </c>
      <c r="H440" s="5">
        <f t="shared" si="198"/>
        <v>4.3870884152577144E-3</v>
      </c>
      <c r="I440" s="5">
        <f t="shared" si="199"/>
        <v>-1.3955284955915886E-3</v>
      </c>
      <c r="J440" s="5">
        <f t="shared" si="200"/>
        <v>1.5564198199279164E-2</v>
      </c>
      <c r="K440" s="8">
        <v>95.8</v>
      </c>
      <c r="L440" s="8">
        <f t="shared" si="205"/>
        <v>94.804552201880242</v>
      </c>
      <c r="N440" s="10">
        <f t="shared" si="206"/>
        <v>8.6131745757852558E-3</v>
      </c>
      <c r="O440" s="10">
        <f t="shared" si="206"/>
        <v>2.3440509646716363E-2</v>
      </c>
      <c r="P440" s="10">
        <f t="shared" si="206"/>
        <v>1.1957750374536258E-2</v>
      </c>
      <c r="Q440" s="10">
        <f t="shared" si="206"/>
        <v>1.5142996050056036E-2</v>
      </c>
      <c r="R440" s="10">
        <f t="shared" si="206"/>
        <v>2.8581742999930947E-2</v>
      </c>
      <c r="S440" s="10">
        <f t="shared" si="206"/>
        <v>2.5445801144470575E-2</v>
      </c>
      <c r="T440" s="10">
        <f t="shared" si="206"/>
        <v>4.2993068798278446E-2</v>
      </c>
      <c r="U440" s="13">
        <f t="shared" si="202"/>
        <v>95.87791423697432</v>
      </c>
    </row>
    <row r="441" spans="1:21" x14ac:dyDescent="0.2">
      <c r="A441">
        <v>560</v>
      </c>
      <c r="B441" s="2" t="s">
        <v>24</v>
      </c>
      <c r="C441">
        <v>1000</v>
      </c>
      <c r="D441" s="5">
        <f t="shared" si="194"/>
        <v>5.4182724148523764E-3</v>
      </c>
      <c r="E441" s="5">
        <f t="shared" si="195"/>
        <v>7.8234506918025692E-3</v>
      </c>
      <c r="F441" s="5">
        <f t="shared" si="196"/>
        <v>7.1958681046428649E-3</v>
      </c>
      <c r="G441" s="5">
        <f t="shared" si="197"/>
        <v>4.2625693301285711E-3</v>
      </c>
      <c r="H441" s="5">
        <f t="shared" si="198"/>
        <v>4.1265461301069409E-3</v>
      </c>
      <c r="I441" s="5">
        <f t="shared" si="199"/>
        <v>-1.6011148817835219E-3</v>
      </c>
      <c r="J441" s="5">
        <f t="shared" si="200"/>
        <v>1.3758642661660818E-2</v>
      </c>
      <c r="K441" s="8">
        <v>95.8</v>
      </c>
      <c r="L441" s="8">
        <f t="shared" si="205"/>
        <v>94.804552201880242</v>
      </c>
      <c r="N441" s="10">
        <f t="shared" si="206"/>
        <v>8.366235256855108E-3</v>
      </c>
      <c r="O441" s="10">
        <f t="shared" si="206"/>
        <v>2.1304956089884326E-2</v>
      </c>
      <c r="P441" s="10">
        <f t="shared" si="206"/>
        <v>1.1786283807671737E-2</v>
      </c>
      <c r="Q441" s="10">
        <f t="shared" si="206"/>
        <v>1.4558798310835577E-2</v>
      </c>
      <c r="R441" s="10">
        <f t="shared" si="206"/>
        <v>2.6449413764382701E-2</v>
      </c>
      <c r="S441" s="10">
        <f t="shared" si="206"/>
        <v>2.5173973300880132E-2</v>
      </c>
      <c r="T441" s="10">
        <f t="shared" si="206"/>
        <v>4.0984234451410619E-2</v>
      </c>
      <c r="U441" s="13">
        <f t="shared" si="202"/>
        <v>96.062934183339578</v>
      </c>
    </row>
    <row r="442" spans="1:21" x14ac:dyDescent="0.2">
      <c r="A442">
        <v>630</v>
      </c>
      <c r="B442" s="2" t="s">
        <v>24</v>
      </c>
      <c r="C442">
        <v>1000</v>
      </c>
      <c r="D442" s="5">
        <f t="shared" si="194"/>
        <v>5.0938562746575301E-3</v>
      </c>
      <c r="E442" s="5">
        <f t="shared" si="195"/>
        <v>7.6236097212805387E-3</v>
      </c>
      <c r="F442" s="5">
        <f t="shared" si="196"/>
        <v>7.8636102306764433E-3</v>
      </c>
      <c r="G442" s="5">
        <f t="shared" si="197"/>
        <v>4.3427877439767004E-3</v>
      </c>
      <c r="H442" s="5">
        <f t="shared" si="198"/>
        <v>4.3890504000548697E-3</v>
      </c>
      <c r="I442" s="5">
        <f t="shared" si="199"/>
        <v>-7.0313683018165263E-4</v>
      </c>
      <c r="J442" s="5">
        <f t="shared" si="200"/>
        <v>1.0970369146138824E-2</v>
      </c>
      <c r="K442" s="8">
        <v>95.8</v>
      </c>
      <c r="L442" s="8">
        <f t="shared" si="205"/>
        <v>94.804552201880242</v>
      </c>
      <c r="N442" s="10">
        <f t="shared" si="206"/>
        <v>8.0860989951080497E-3</v>
      </c>
      <c r="O442" s="10">
        <f t="shared" si="206"/>
        <v>1.9118479246349736E-2</v>
      </c>
      <c r="P442" s="10">
        <f t="shared" si="206"/>
        <v>1.1585718586555291E-2</v>
      </c>
      <c r="Q442" s="10">
        <f t="shared" si="206"/>
        <v>1.4079751682411301E-2</v>
      </c>
      <c r="R442" s="10">
        <f t="shared" si="206"/>
        <v>2.4407452480926167E-2</v>
      </c>
      <c r="S442" s="10">
        <f t="shared" si="206"/>
        <v>2.5155059634066265E-2</v>
      </c>
      <c r="T442" s="10">
        <f t="shared" si="206"/>
        <v>3.9580146686603264E-2</v>
      </c>
      <c r="U442" s="13">
        <f t="shared" si="202"/>
        <v>96.192679630064603</v>
      </c>
    </row>
    <row r="443" spans="1:21" x14ac:dyDescent="0.2">
      <c r="A443">
        <v>710</v>
      </c>
      <c r="B443" s="2" t="s">
        <v>24</v>
      </c>
      <c r="C443">
        <v>1000</v>
      </c>
      <c r="D443" s="5">
        <f t="shared" si="194"/>
        <v>5.128145602120715E-3</v>
      </c>
      <c r="E443" s="5">
        <f t="shared" si="195"/>
        <v>7.6516380497646391E-3</v>
      </c>
      <c r="F443" s="5">
        <f t="shared" si="196"/>
        <v>8.3932193823140211E-3</v>
      </c>
      <c r="G443" s="5">
        <f t="shared" si="197"/>
        <v>4.3592074097301287E-3</v>
      </c>
      <c r="H443" s="5">
        <f t="shared" si="198"/>
        <v>4.3860856949081428E-3</v>
      </c>
      <c r="I443" s="5">
        <f t="shared" si="199"/>
        <v>-7.0223609913667995E-4</v>
      </c>
      <c r="J443" s="5">
        <f t="shared" si="200"/>
        <v>1.063994995249155E-2</v>
      </c>
      <c r="K443" s="8">
        <v>95.8</v>
      </c>
      <c r="L443" s="8">
        <f t="shared" si="205"/>
        <v>94.804552201880242</v>
      </c>
      <c r="N443" s="10">
        <f t="shared" si="206"/>
        <v>8.1403149362258252E-3</v>
      </c>
      <c r="O443" s="10">
        <f t="shared" si="206"/>
        <v>1.8867277387675654E-2</v>
      </c>
      <c r="P443" s="10">
        <f t="shared" si="206"/>
        <v>1.1746465140365101E-2</v>
      </c>
      <c r="Q443" s="10">
        <f t="shared" si="206"/>
        <v>1.4180170193284112E-2</v>
      </c>
      <c r="R443" s="10">
        <f t="shared" si="206"/>
        <v>2.4266108454528493E-2</v>
      </c>
      <c r="S443" s="10">
        <f t="shared" si="206"/>
        <v>2.5668195748913478E-2</v>
      </c>
      <c r="T443" s="10">
        <f t="shared" si="206"/>
        <v>3.9856009992192472E-2</v>
      </c>
      <c r="U443" s="13">
        <f t="shared" si="202"/>
        <v>96.167160682901496</v>
      </c>
    </row>
    <row r="444" spans="1:21" x14ac:dyDescent="0.2">
      <c r="A444">
        <v>800</v>
      </c>
      <c r="B444" s="2" t="s">
        <v>24</v>
      </c>
      <c r="C444">
        <v>1000</v>
      </c>
      <c r="D444" s="5">
        <f t="shared" si="194"/>
        <v>5.1649233609100051E-3</v>
      </c>
      <c r="E444" s="5">
        <f t="shared" si="195"/>
        <v>7.6774333033396702E-3</v>
      </c>
      <c r="F444" s="5">
        <f t="shared" si="196"/>
        <v>8.9206884650855425E-3</v>
      </c>
      <c r="G444" s="5">
        <f t="shared" si="197"/>
        <v>4.3633824572808649E-3</v>
      </c>
      <c r="H444" s="5">
        <f t="shared" si="198"/>
        <v>4.3822925686218886E-3</v>
      </c>
      <c r="I444" s="5">
        <f t="shared" si="199"/>
        <v>-7.0903800405471007E-4</v>
      </c>
      <c r="J444" s="5">
        <f t="shared" si="200"/>
        <v>1.031754180860079E-2</v>
      </c>
      <c r="K444" s="8">
        <v>95.8</v>
      </c>
      <c r="L444" s="8">
        <f t="shared" si="205"/>
        <v>94.804552201880242</v>
      </c>
      <c r="N444" s="10">
        <f t="shared" si="206"/>
        <v>8.194707759077836E-3</v>
      </c>
      <c r="O444" s="10">
        <f t="shared" si="206"/>
        <v>1.8615067420217929E-2</v>
      </c>
      <c r="P444" s="10">
        <f t="shared" si="206"/>
        <v>1.1906228014049841E-2</v>
      </c>
      <c r="Q444" s="10">
        <f t="shared" si="206"/>
        <v>1.4277994671673041E-2</v>
      </c>
      <c r="R444" s="10">
        <f t="shared" si="206"/>
        <v>2.4119580304193203E-2</v>
      </c>
      <c r="S444" s="10">
        <f t="shared" si="206"/>
        <v>2.6174330335933735E-2</v>
      </c>
      <c r="T444" s="10">
        <f t="shared" si="206"/>
        <v>4.0117223959784024E-2</v>
      </c>
      <c r="U444" s="13">
        <f t="shared" si="202"/>
        <v>96.143009361285692</v>
      </c>
    </row>
    <row r="445" spans="1:21" x14ac:dyDescent="0.2">
      <c r="A445">
        <v>900</v>
      </c>
      <c r="B445" s="2" t="s">
        <v>24</v>
      </c>
      <c r="C445">
        <v>1000</v>
      </c>
      <c r="D445" s="5">
        <f t="shared" si="194"/>
        <v>4.8617386643134072E-3</v>
      </c>
      <c r="E445" s="5">
        <f t="shared" si="195"/>
        <v>7.2877797878894562E-3</v>
      </c>
      <c r="F445" s="5">
        <f t="shared" si="196"/>
        <v>8.0323938800776831E-3</v>
      </c>
      <c r="G445" s="5">
        <f t="shared" si="197"/>
        <v>4.3585724409442375E-3</v>
      </c>
      <c r="H445" s="5">
        <f t="shared" si="198"/>
        <v>4.3771405517277276E-3</v>
      </c>
      <c r="I445" s="5">
        <f t="shared" si="199"/>
        <v>-7.5466925960501752E-4</v>
      </c>
      <c r="J445" s="5">
        <f t="shared" si="200"/>
        <v>1.0191049225241687E-2</v>
      </c>
      <c r="K445" s="8">
        <v>95.8</v>
      </c>
      <c r="L445" s="8">
        <f t="shared" si="205"/>
        <v>94.804552201880242</v>
      </c>
      <c r="N445" s="10">
        <f t="shared" si="206"/>
        <v>7.7191823901369217E-3</v>
      </c>
      <c r="O445" s="10">
        <f t="shared" si="206"/>
        <v>1.7985302589146351E-2</v>
      </c>
      <c r="P445" s="10">
        <f t="shared" si="206"/>
        <v>1.1166598499854165E-2</v>
      </c>
      <c r="Q445" s="10">
        <f t="shared" si="206"/>
        <v>1.3502547544386486E-2</v>
      </c>
      <c r="R445" s="10">
        <f t="shared" si="206"/>
        <v>2.322367835231828E-2</v>
      </c>
      <c r="S445" s="10">
        <f t="shared" si="206"/>
        <v>2.4536268256956453E-2</v>
      </c>
      <c r="T445" s="10">
        <f t="shared" si="206"/>
        <v>3.835400529058916E-2</v>
      </c>
      <c r="U445" s="13">
        <f t="shared" si="202"/>
        <v>96.306268854825149</v>
      </c>
    </row>
    <row r="446" spans="1:21" x14ac:dyDescent="0.2">
      <c r="A446">
        <v>1000</v>
      </c>
      <c r="B446" s="2" t="s">
        <v>24</v>
      </c>
      <c r="C446">
        <v>1000</v>
      </c>
      <c r="D446" s="5">
        <f t="shared" si="194"/>
        <v>4.5445779770493036E-3</v>
      </c>
      <c r="E446" s="5">
        <f t="shared" si="195"/>
        <v>6.9008986477610626E-3</v>
      </c>
      <c r="F446" s="5">
        <f t="shared" si="196"/>
        <v>7.1447949000812971E-3</v>
      </c>
      <c r="G446" s="5">
        <f t="shared" si="197"/>
        <v>4.3454889877469691E-3</v>
      </c>
      <c r="H446" s="5">
        <f t="shared" si="198"/>
        <v>4.3664984636693771E-3</v>
      </c>
      <c r="I446" s="5">
        <f t="shared" si="199"/>
        <v>-7.4228384636924882E-4</v>
      </c>
      <c r="J446" s="5">
        <f t="shared" si="200"/>
        <v>1.0010764832563714E-2</v>
      </c>
      <c r="K446" s="8">
        <v>95.8</v>
      </c>
      <c r="L446" s="8">
        <f t="shared" si="205"/>
        <v>94.804552201880242</v>
      </c>
      <c r="N446" s="10">
        <f t="shared" si="206"/>
        <v>7.241409060744824E-3</v>
      </c>
      <c r="O446" s="10">
        <f t="shared" si="206"/>
        <v>1.7344111707355194E-2</v>
      </c>
      <c r="P446" s="10">
        <f t="shared" si="206"/>
        <v>1.0425350935755003E-2</v>
      </c>
      <c r="Q446" s="10">
        <f t="shared" si="206"/>
        <v>1.2728867588354167E-2</v>
      </c>
      <c r="R446" s="10">
        <f t="shared" si="206"/>
        <v>2.2314076121935447E-2</v>
      </c>
      <c r="S446" s="10">
        <f t="shared" si="206"/>
        <v>2.2899817672702046E-2</v>
      </c>
      <c r="T446" s="10">
        <f t="shared" si="206"/>
        <v>3.6570739962502451E-2</v>
      </c>
      <c r="U446" s="13">
        <f t="shared" si="202"/>
        <v>96.471949423941354</v>
      </c>
    </row>
    <row r="447" spans="1:21" x14ac:dyDescent="0.2">
      <c r="D447" s="5"/>
      <c r="E447" s="5"/>
      <c r="F447" s="5"/>
      <c r="G447" s="5"/>
      <c r="H447" s="5"/>
      <c r="I447" s="5"/>
      <c r="J447" s="5"/>
      <c r="L447" s="5"/>
      <c r="N447" s="11"/>
      <c r="O447" s="11"/>
      <c r="P447" s="10"/>
      <c r="Q447" s="10"/>
      <c r="R447" s="10"/>
      <c r="S447" s="10"/>
      <c r="T447" s="10"/>
    </row>
    <row r="448" spans="1:21" x14ac:dyDescent="0.2">
      <c r="A448">
        <v>0.12</v>
      </c>
      <c r="B448" s="2" t="s">
        <v>24</v>
      </c>
      <c r="C448">
        <v>750</v>
      </c>
      <c r="D448" s="5">
        <f t="shared" ref="D448:D485" si="207">-1/9*T448+28/45*R448-8/45*O448+4/9*S448-22/9*Q448-8/45*P448+128/45*N448</f>
        <v>0.45569216825253589</v>
      </c>
      <c r="E448" s="5">
        <f t="shared" ref="E448:E485" si="208">2/3*T448-6/5*R448+8/15*O448-8/3*S448+8/3*Q448+128/15*P448-128/15*N448</f>
        <v>0.16381576308826995</v>
      </c>
      <c r="F448" s="5">
        <f t="shared" ref="F448:F485" si="209">-8/9*T448+56/45*R448-16/45*O448+32/9*S448-32/9*Q448-256/45*P448+256/45*N448</f>
        <v>0.10749726384132385</v>
      </c>
      <c r="G448" s="5">
        <f t="shared" ref="G448:G485" si="210">-8/3*T448+56/5*R448-128/15*O448+8/3*S448-8/3*Q448-128/15*P448+128/15*N448</f>
        <v>4.1974567496589898E-3</v>
      </c>
      <c r="H448" s="5">
        <f t="shared" ref="H448:H485" si="211">32/9*T448-416/45*R448+256/45*O448-32/9*S448+32/9*Q448+256/45*P448-256/45*N448</f>
        <v>5.5000327319447706E-3</v>
      </c>
      <c r="I448" s="5">
        <f t="shared" ref="I448:I485" si="212">-2*R448+10*Q448-8*P448</f>
        <v>-0.41144396316423171</v>
      </c>
      <c r="J448" s="5">
        <f t="shared" ref="J448:J485" si="213">4/9*T448-28/45*R448+128/45*O448-4/9*S448-68/9*Q448+368/45*P448-128/45*N448</f>
        <v>0.77540726277688687</v>
      </c>
      <c r="K448" s="8">
        <v>50.7</v>
      </c>
      <c r="L448" s="8">
        <f>100/(1+(1+0.15)*(100/K448-1))</f>
        <v>47.208901717957083</v>
      </c>
      <c r="N448" s="10">
        <f t="shared" ref="N448:T457" si="214">N286*(100-$K448)/$K448*$K286/(100-$K286)</f>
        <v>0.44905372091175627</v>
      </c>
      <c r="O448" s="10">
        <f t="shared" si="214"/>
        <v>0.86872110386050327</v>
      </c>
      <c r="P448" s="10">
        <f t="shared" si="214"/>
        <v>0.51029343742436295</v>
      </c>
      <c r="Q448" s="10">
        <f t="shared" si="214"/>
        <v>0.55347263400856195</v>
      </c>
      <c r="R448" s="10">
        <f t="shared" si="214"/>
        <v>0.93191140192747368</v>
      </c>
      <c r="S448" s="10">
        <f t="shared" si="214"/>
        <v>0.71755940166463705</v>
      </c>
      <c r="T448" s="10">
        <f t="shared" si="214"/>
        <v>1.1006659842763902</v>
      </c>
      <c r="U448" s="13">
        <f t="shared" ref="U448:U485" si="215">100/(1+T448)</f>
        <v>47.603950722535586</v>
      </c>
    </row>
    <row r="449" spans="1:21" x14ac:dyDescent="0.2">
      <c r="A449">
        <v>0.18</v>
      </c>
      <c r="B449" s="2" t="s">
        <v>24</v>
      </c>
      <c r="C449">
        <v>750</v>
      </c>
      <c r="D449" s="5">
        <f t="shared" si="207"/>
        <v>0.29403660743176913</v>
      </c>
      <c r="E449" s="5">
        <f t="shared" si="208"/>
        <v>8.9934738071976827E-2</v>
      </c>
      <c r="F449" s="5">
        <f t="shared" si="209"/>
        <v>0.12372276596324805</v>
      </c>
      <c r="G449" s="5">
        <f t="shared" si="210"/>
        <v>2.7767283843966872E-3</v>
      </c>
      <c r="H449" s="5">
        <f t="shared" si="211"/>
        <v>5.053230416175003E-3</v>
      </c>
      <c r="I449" s="5">
        <f t="shared" si="212"/>
        <v>-0.37443516200173921</v>
      </c>
      <c r="J449" s="5">
        <f t="shared" si="213"/>
        <v>0.60215080386675945</v>
      </c>
      <c r="K449" s="8">
        <v>58.7</v>
      </c>
      <c r="L449" s="8">
        <f t="shared" ref="L449:L470" si="216">100/(1+(1+0.15)*(100/K449-1))</f>
        <v>55.275672112623006</v>
      </c>
      <c r="N449" s="10">
        <f t="shared" si="214"/>
        <v>0.26834172512602333</v>
      </c>
      <c r="O449" s="10">
        <f t="shared" si="214"/>
        <v>0.55297861568459661</v>
      </c>
      <c r="P449" s="10">
        <f t="shared" si="214"/>
        <v>0.31412603218707225</v>
      </c>
      <c r="Q449" s="10">
        <f t="shared" si="214"/>
        <v>0.33391770587345021</v>
      </c>
      <c r="R449" s="10">
        <f t="shared" si="214"/>
        <v>0.60030198161983173</v>
      </c>
      <c r="S449" s="10">
        <f t="shared" si="214"/>
        <v>0.47297172113295682</v>
      </c>
      <c r="T449" s="10">
        <f t="shared" si="214"/>
        <v>0.74323971213258533</v>
      </c>
      <c r="U449" s="13">
        <f t="shared" si="215"/>
        <v>57.36445728262202</v>
      </c>
    </row>
    <row r="450" spans="1:21" x14ac:dyDescent="0.2">
      <c r="A450">
        <v>0.25</v>
      </c>
      <c r="B450" s="2" t="s">
        <v>24</v>
      </c>
      <c r="C450">
        <v>750</v>
      </c>
      <c r="D450" s="5">
        <f t="shared" si="207"/>
        <v>0.17273920275063748</v>
      </c>
      <c r="E450" s="5">
        <f t="shared" si="208"/>
        <v>7.5440743148746936E-2</v>
      </c>
      <c r="F450" s="5">
        <f t="shared" si="209"/>
        <v>9.1717426742013664E-2</v>
      </c>
      <c r="G450" s="5">
        <f t="shared" si="210"/>
        <v>3.9866857323680449E-3</v>
      </c>
      <c r="H450" s="5">
        <f t="shared" si="211"/>
        <v>7.2286317828234026E-3</v>
      </c>
      <c r="I450" s="5">
        <f t="shared" si="212"/>
        <v>-0.19505982232381136</v>
      </c>
      <c r="J450" s="5">
        <f t="shared" si="213"/>
        <v>0.45459442848157483</v>
      </c>
      <c r="K450" s="8">
        <v>64.099999999999994</v>
      </c>
      <c r="L450" s="8">
        <f t="shared" si="216"/>
        <v>60.824595530673236</v>
      </c>
      <c r="N450" s="10">
        <f t="shared" si="214"/>
        <v>0.1770694527158157</v>
      </c>
      <c r="O450" s="10">
        <f t="shared" si="214"/>
        <v>0.45831479478648218</v>
      </c>
      <c r="P450" s="10">
        <f t="shared" si="214"/>
        <v>0.21327365851040317</v>
      </c>
      <c r="Q450" s="10">
        <f t="shared" si="214"/>
        <v>0.25045775217197497</v>
      </c>
      <c r="R450" s="10">
        <f t="shared" si="214"/>
        <v>0.49672403798016773</v>
      </c>
      <c r="S450" s="10">
        <f t="shared" si="214"/>
        <v>0.35881989797868385</v>
      </c>
      <c r="T450" s="10">
        <f t="shared" si="214"/>
        <v>0.61064729631435233</v>
      </c>
      <c r="U450" s="13">
        <f t="shared" si="215"/>
        <v>62.086839389871521</v>
      </c>
    </row>
    <row r="451" spans="1:21" x14ac:dyDescent="0.2">
      <c r="A451">
        <v>0.37</v>
      </c>
      <c r="B451" s="2" t="s">
        <v>24</v>
      </c>
      <c r="C451">
        <v>750</v>
      </c>
      <c r="D451" s="5">
        <f t="shared" si="207"/>
        <v>0.11140299174158569</v>
      </c>
      <c r="E451" s="5">
        <f t="shared" si="208"/>
        <v>5.5647911963822905E-2</v>
      </c>
      <c r="F451" s="5">
        <f t="shared" si="209"/>
        <v>7.4277984359216287E-2</v>
      </c>
      <c r="G451" s="5">
        <f t="shared" si="210"/>
        <v>9.1834865176350089E-3</v>
      </c>
      <c r="H451" s="5">
        <f t="shared" si="211"/>
        <v>1.2051852427776288E-2</v>
      </c>
      <c r="I451" s="5">
        <f t="shared" si="212"/>
        <v>-0.1221900089029706</v>
      </c>
      <c r="J451" s="5">
        <f t="shared" si="213"/>
        <v>0.3140910143611455</v>
      </c>
      <c r="K451" s="8">
        <v>69.3</v>
      </c>
      <c r="L451" s="8">
        <f t="shared" si="216"/>
        <v>66.249223268486219</v>
      </c>
      <c r="N451" s="10">
        <f t="shared" si="214"/>
        <v>0.11923109945220547</v>
      </c>
      <c r="O451" s="10">
        <f t="shared" si="214"/>
        <v>0.32490746161931211</v>
      </c>
      <c r="P451" s="10">
        <f t="shared" si="214"/>
        <v>0.14735492413299028</v>
      </c>
      <c r="Q451" s="10">
        <f t="shared" si="214"/>
        <v>0.17712536954354269</v>
      </c>
      <c r="R451" s="10">
        <f t="shared" si="214"/>
        <v>0.35730215563723761</v>
      </c>
      <c r="S451" s="10">
        <f t="shared" si="214"/>
        <v>0.2640654719397787</v>
      </c>
      <c r="T451" s="10">
        <f t="shared" si="214"/>
        <v>0.45446523246821069</v>
      </c>
      <c r="U451" s="13">
        <f t="shared" si="215"/>
        <v>68.753791955756242</v>
      </c>
    </row>
    <row r="452" spans="1:21" x14ac:dyDescent="0.2">
      <c r="A452">
        <v>0.55000000000000004</v>
      </c>
      <c r="B452" s="2" t="s">
        <v>24</v>
      </c>
      <c r="C452">
        <v>750</v>
      </c>
      <c r="D452" s="5">
        <f t="shared" si="207"/>
        <v>8.3543499753714889E-2</v>
      </c>
      <c r="E452" s="5">
        <f t="shared" si="208"/>
        <v>5.1407032151972731E-2</v>
      </c>
      <c r="F452" s="5">
        <f t="shared" si="209"/>
        <v>6.673197746008086E-2</v>
      </c>
      <c r="G452" s="5">
        <f t="shared" si="210"/>
        <v>1.1016711663780265E-2</v>
      </c>
      <c r="H452" s="5">
        <f t="shared" si="211"/>
        <v>1.3944876203181078E-2</v>
      </c>
      <c r="I452" s="5">
        <f t="shared" si="212"/>
        <v>-9.5972938640839223E-2</v>
      </c>
      <c r="J452" s="5">
        <f t="shared" si="213"/>
        <v>0.27407940395917191</v>
      </c>
      <c r="K452" s="8">
        <v>73</v>
      </c>
      <c r="L452" s="8">
        <f t="shared" si="216"/>
        <v>70.158577606919749</v>
      </c>
      <c r="N452" s="10">
        <f t="shared" si="214"/>
        <v>9.3929342762616871E-2</v>
      </c>
      <c r="O452" s="10">
        <f t="shared" si="214"/>
        <v>0.28229820437993985</v>
      </c>
      <c r="P452" s="10">
        <f t="shared" si="214"/>
        <v>0.1196288992121278</v>
      </c>
      <c r="Q452" s="10">
        <f t="shared" si="214"/>
        <v>0.14871203558476626</v>
      </c>
      <c r="R452" s="10">
        <f t="shared" si="214"/>
        <v>0.31303105039573964</v>
      </c>
      <c r="S452" s="10">
        <f t="shared" si="214"/>
        <v>0.22845628800188217</v>
      </c>
      <c r="T452" s="10">
        <f t="shared" si="214"/>
        <v>0.40475056255106223</v>
      </c>
      <c r="U452" s="13">
        <f t="shared" si="215"/>
        <v>71.187015450200278</v>
      </c>
    </row>
    <row r="453" spans="1:21" x14ac:dyDescent="0.2">
      <c r="A453">
        <v>0.75</v>
      </c>
      <c r="B453" s="2" t="s">
        <v>24</v>
      </c>
      <c r="C453">
        <v>750</v>
      </c>
      <c r="D453" s="5">
        <f t="shared" si="207"/>
        <v>8.0327730572344991E-2</v>
      </c>
      <c r="E453" s="5">
        <f t="shared" si="208"/>
        <v>3.994142908124354E-2</v>
      </c>
      <c r="F453" s="5">
        <f t="shared" si="209"/>
        <v>3.7366962306205953E-2</v>
      </c>
      <c r="G453" s="5">
        <f t="shared" si="210"/>
        <v>9.9847557868978365E-3</v>
      </c>
      <c r="H453" s="5">
        <f t="shared" si="211"/>
        <v>1.5174575188908301E-2</v>
      </c>
      <c r="I453" s="5">
        <f t="shared" si="212"/>
        <v>-5.6035614163159608E-2</v>
      </c>
      <c r="J453" s="5">
        <f t="shared" si="213"/>
        <v>0.27249969892490228</v>
      </c>
      <c r="K453" s="8">
        <v>75</v>
      </c>
      <c r="L453" s="8">
        <f t="shared" si="216"/>
        <v>72.289156626506028</v>
      </c>
      <c r="N453" s="10">
        <f t="shared" si="214"/>
        <v>9.5886138122312212E-2</v>
      </c>
      <c r="O453" s="10">
        <f t="shared" si="214"/>
        <v>0.31255720764456785</v>
      </c>
      <c r="P453" s="10">
        <f t="shared" si="214"/>
        <v>0.11321163968720198</v>
      </c>
      <c r="Q453" s="10">
        <f t="shared" si="214"/>
        <v>0.15194380876183305</v>
      </c>
      <c r="R453" s="10">
        <f t="shared" si="214"/>
        <v>0.33489029214193711</v>
      </c>
      <c r="S453" s="10">
        <f t="shared" si="214"/>
        <v>0.20403307235339171</v>
      </c>
      <c r="T453" s="10">
        <f t="shared" si="214"/>
        <v>0.39925953769734335</v>
      </c>
      <c r="U453" s="13">
        <f t="shared" si="215"/>
        <v>71.466370109266876</v>
      </c>
    </row>
    <row r="454" spans="1:21" x14ac:dyDescent="0.2">
      <c r="A454">
        <v>1.1000000000000001</v>
      </c>
      <c r="B454" s="2" t="s">
        <v>24</v>
      </c>
      <c r="C454">
        <v>750</v>
      </c>
      <c r="D454" s="5">
        <f t="shared" si="207"/>
        <v>6.3143704742246537E-2</v>
      </c>
      <c r="E454" s="5">
        <f t="shared" si="208"/>
        <v>3.5055469161050956E-2</v>
      </c>
      <c r="F454" s="5">
        <f t="shared" si="209"/>
        <v>3.455939212855913E-2</v>
      </c>
      <c r="G454" s="5">
        <f t="shared" si="210"/>
        <v>6.4875855321276932E-3</v>
      </c>
      <c r="H454" s="5">
        <f t="shared" si="211"/>
        <v>7.9672868927017082E-3</v>
      </c>
      <c r="I454" s="5">
        <f t="shared" si="212"/>
        <v>-4.0084589180754304E-2</v>
      </c>
      <c r="J454" s="5">
        <f t="shared" si="213"/>
        <v>0.20175428356619951</v>
      </c>
      <c r="K454" s="8">
        <v>77.7</v>
      </c>
      <c r="L454" s="8">
        <f t="shared" si="216"/>
        <v>75.185059751318406</v>
      </c>
      <c r="N454" s="10">
        <f t="shared" si="214"/>
        <v>7.6788520206607258E-2</v>
      </c>
      <c r="O454" s="10">
        <f t="shared" si="214"/>
        <v>0.23785708023981511</v>
      </c>
      <c r="P454" s="10">
        <f t="shared" si="214"/>
        <v>9.2227008688188214E-2</v>
      </c>
      <c r="Q454" s="10">
        <f t="shared" si="214"/>
        <v>0.12101646727839437</v>
      </c>
      <c r="R454" s="10">
        <f t="shared" si="214"/>
        <v>0.25621659622959614</v>
      </c>
      <c r="S454" s="10">
        <f t="shared" si="214"/>
        <v>0.16676856043923677</v>
      </c>
      <c r="T454" s="10">
        <f t="shared" si="214"/>
        <v>0.30888313284213093</v>
      </c>
      <c r="U454" s="13">
        <f t="shared" si="215"/>
        <v>76.401015102745134</v>
      </c>
    </row>
    <row r="455" spans="1:21" x14ac:dyDescent="0.2">
      <c r="A455">
        <v>1.5</v>
      </c>
      <c r="B455" s="2" t="s">
        <v>24</v>
      </c>
      <c r="C455">
        <v>750</v>
      </c>
      <c r="D455" s="5">
        <f t="shared" si="207"/>
        <v>6.6652553521398095E-2</v>
      </c>
      <c r="E455" s="5">
        <f t="shared" si="208"/>
        <v>3.413896735603017E-2</v>
      </c>
      <c r="F455" s="5">
        <f t="shared" si="209"/>
        <v>4.5122724595067776E-2</v>
      </c>
      <c r="G455" s="5">
        <f t="shared" si="210"/>
        <v>1.000640584300827E-3</v>
      </c>
      <c r="H455" s="5">
        <f t="shared" si="211"/>
        <v>1.7645154198497326E-3</v>
      </c>
      <c r="I455" s="5">
        <f t="shared" si="212"/>
        <v>-2.5173126767756404E-2</v>
      </c>
      <c r="J455" s="5">
        <f t="shared" si="213"/>
        <v>0.15136739214714201</v>
      </c>
      <c r="K455" s="8">
        <v>79.7</v>
      </c>
      <c r="L455" s="8">
        <f t="shared" si="216"/>
        <v>77.344849337668023</v>
      </c>
      <c r="N455" s="10">
        <f t="shared" si="214"/>
        <v>8.1197173612343132E-2</v>
      </c>
      <c r="O455" s="10">
        <f t="shared" si="214"/>
        <v>0.20456217338679883</v>
      </c>
      <c r="P455" s="10">
        <f t="shared" si="214"/>
        <v>9.8228739237131921E-2</v>
      </c>
      <c r="Q455" s="10">
        <f t="shared" si="214"/>
        <v>0.1204933652878656</v>
      </c>
      <c r="R455" s="10">
        <f t="shared" si="214"/>
        <v>0.22213843287467855</v>
      </c>
      <c r="S455" s="10">
        <f t="shared" si="214"/>
        <v>0.17186081912644086</v>
      </c>
      <c r="T455" s="10">
        <f t="shared" si="214"/>
        <v>0.27487366685603193</v>
      </c>
      <c r="U455" s="13">
        <f t="shared" si="215"/>
        <v>78.439144677456682</v>
      </c>
    </row>
    <row r="456" spans="1:21" x14ac:dyDescent="0.2">
      <c r="A456">
        <v>2.2000000000000002</v>
      </c>
      <c r="B456" s="2" t="s">
        <v>24</v>
      </c>
      <c r="C456">
        <v>750</v>
      </c>
      <c r="D456" s="5">
        <f t="shared" si="207"/>
        <v>6.4751738106770429E-2</v>
      </c>
      <c r="E456" s="5">
        <f t="shared" si="208"/>
        <v>3.4136868261214426E-2</v>
      </c>
      <c r="F456" s="5">
        <f t="shared" si="209"/>
        <v>3.6459535958096756E-2</v>
      </c>
      <c r="G456" s="5">
        <f t="shared" si="210"/>
        <v>2.0946734970819225E-3</v>
      </c>
      <c r="H456" s="5">
        <f t="shared" si="211"/>
        <v>2.8309685691103037E-3</v>
      </c>
      <c r="I456" s="5">
        <f t="shared" si="212"/>
        <v>-3.106593994102369E-2</v>
      </c>
      <c r="J456" s="5">
        <f t="shared" si="213"/>
        <v>0.15018778232392876</v>
      </c>
      <c r="K456" s="8">
        <v>81.900000000000006</v>
      </c>
      <c r="L456" s="8">
        <f t="shared" si="216"/>
        <v>79.735189602297638</v>
      </c>
      <c r="N456" s="10">
        <f t="shared" si="214"/>
        <v>7.7228715323809746E-2</v>
      </c>
      <c r="O456" s="10">
        <f t="shared" si="214"/>
        <v>0.19538712246220022</v>
      </c>
      <c r="P456" s="10">
        <f t="shared" si="214"/>
        <v>9.2665000067567657E-2</v>
      </c>
      <c r="Q456" s="10">
        <f t="shared" si="214"/>
        <v>0.11338780156007688</v>
      </c>
      <c r="R456" s="10">
        <f t="shared" si="214"/>
        <v>0.21181197750062564</v>
      </c>
      <c r="S456" s="10">
        <f t="shared" si="214"/>
        <v>0.15859352845310001</v>
      </c>
      <c r="T456" s="10">
        <f t="shared" si="214"/>
        <v>0.25939562677517902</v>
      </c>
      <c r="U456" s="13">
        <f t="shared" si="215"/>
        <v>79.40316599007177</v>
      </c>
    </row>
    <row r="457" spans="1:21" x14ac:dyDescent="0.2">
      <c r="A457">
        <v>3</v>
      </c>
      <c r="B457" s="2" t="s">
        <v>24</v>
      </c>
      <c r="C457">
        <v>750</v>
      </c>
      <c r="D457" s="5">
        <f t="shared" si="207"/>
        <v>4.7119057915800733E-2</v>
      </c>
      <c r="E457" s="5">
        <f t="shared" si="208"/>
        <v>2.8336593782593233E-2</v>
      </c>
      <c r="F457" s="5">
        <f t="shared" si="209"/>
        <v>3.0661641137253892E-2</v>
      </c>
      <c r="G457" s="5">
        <f t="shared" si="210"/>
        <v>6.2532605196092828E-3</v>
      </c>
      <c r="H457" s="5">
        <f t="shared" si="211"/>
        <v>6.6181696812214752E-3</v>
      </c>
      <c r="I457" s="5">
        <f t="shared" si="212"/>
        <v>-1.2705978569404253E-2</v>
      </c>
      <c r="J457" s="5">
        <f t="shared" si="213"/>
        <v>0.12105313352882657</v>
      </c>
      <c r="K457" s="8">
        <v>83.5</v>
      </c>
      <c r="L457" s="8">
        <f t="shared" si="216"/>
        <v>81.483288606977325</v>
      </c>
      <c r="N457" s="10">
        <f t="shared" si="214"/>
        <v>6.0632444556664215E-2</v>
      </c>
      <c r="O457" s="10">
        <f t="shared" si="214"/>
        <v>0.16644366462692858</v>
      </c>
      <c r="P457" s="10">
        <f t="shared" si="214"/>
        <v>7.3640914587118342E-2</v>
      </c>
      <c r="Q457" s="10">
        <f t="shared" si="214"/>
        <v>9.4058352358942929E-2</v>
      </c>
      <c r="R457" s="10">
        <f t="shared" si="214"/>
        <v>0.18208109273094339</v>
      </c>
      <c r="S457" s="10">
        <f t="shared" si="214"/>
        <v>0.13324544448336018</v>
      </c>
      <c r="T457" s="10">
        <f t="shared" si="214"/>
        <v>0.22733587799590124</v>
      </c>
      <c r="U457" s="13">
        <f t="shared" si="215"/>
        <v>81.47728897430143</v>
      </c>
    </row>
    <row r="458" spans="1:21" x14ac:dyDescent="0.2">
      <c r="A458">
        <v>4</v>
      </c>
      <c r="B458" s="2" t="s">
        <v>24</v>
      </c>
      <c r="C458">
        <v>750</v>
      </c>
      <c r="D458" s="5">
        <f t="shared" si="207"/>
        <v>3.4423133968545905E-2</v>
      </c>
      <c r="E458" s="5">
        <f t="shared" si="208"/>
        <v>2.5170667891801835E-2</v>
      </c>
      <c r="F458" s="5">
        <f t="shared" si="209"/>
        <v>2.9470674293691268E-2</v>
      </c>
      <c r="G458" s="5">
        <f t="shared" si="210"/>
        <v>1.3985870186319416E-2</v>
      </c>
      <c r="H458" s="5">
        <f t="shared" si="211"/>
        <v>1.43079001742899E-2</v>
      </c>
      <c r="I458" s="5">
        <f t="shared" si="212"/>
        <v>-1.3455194265093617E-2</v>
      </c>
      <c r="J458" s="5">
        <f t="shared" si="213"/>
        <v>0.10378037666635434</v>
      </c>
      <c r="K458" s="8">
        <v>84.8</v>
      </c>
      <c r="L458" s="8">
        <f t="shared" si="216"/>
        <v>82.909659757528345</v>
      </c>
      <c r="N458" s="10">
        <f t="shared" ref="N458:T467" si="217">N296*(100-$K458)/$K458*$K296/(100-$K296)</f>
        <v>4.5954612516942869E-2</v>
      </c>
      <c r="O458" s="10">
        <f t="shared" si="217"/>
        <v>0.1372736117935858</v>
      </c>
      <c r="P458" s="10">
        <f t="shared" si="217"/>
        <v>5.8159230846789138E-2</v>
      </c>
      <c r="Q458" s="10">
        <f t="shared" si="217"/>
        <v>7.6236111056094458E-2</v>
      </c>
      <c r="R458" s="10">
        <f t="shared" si="217"/>
        <v>0.15527122902586254</v>
      </c>
      <c r="S458" s="10">
        <f t="shared" si="217"/>
        <v>0.11535541577823308</v>
      </c>
      <c r="T458" s="10">
        <f t="shared" si="217"/>
        <v>0.20768342891590894</v>
      </c>
      <c r="U458" s="13">
        <f t="shared" si="215"/>
        <v>82.803156527341088</v>
      </c>
    </row>
    <row r="459" spans="1:21" x14ac:dyDescent="0.2">
      <c r="A459">
        <v>5.5</v>
      </c>
      <c r="B459" s="2" t="s">
        <v>24</v>
      </c>
      <c r="C459">
        <v>750</v>
      </c>
      <c r="D459" s="5">
        <f t="shared" si="207"/>
        <v>3.1021323395584943E-2</v>
      </c>
      <c r="E459" s="5">
        <f t="shared" si="208"/>
        <v>2.2506545543023004E-2</v>
      </c>
      <c r="F459" s="5">
        <f t="shared" si="209"/>
        <v>3.216988614792024E-2</v>
      </c>
      <c r="G459" s="5">
        <f t="shared" si="210"/>
        <v>2.9562900410020632E-3</v>
      </c>
      <c r="H459" s="5">
        <f t="shared" si="211"/>
        <v>3.3755005478594835E-3</v>
      </c>
      <c r="I459" s="5">
        <f t="shared" si="212"/>
        <v>-1.1507263699803982E-2</v>
      </c>
      <c r="J459" s="5">
        <f t="shared" si="213"/>
        <v>9.4419437883350568E-2</v>
      </c>
      <c r="K459" s="8">
        <v>86.2</v>
      </c>
      <c r="L459" s="8">
        <f t="shared" si="216"/>
        <v>84.451846771823256</v>
      </c>
      <c r="N459" s="10">
        <f t="shared" si="217"/>
        <v>4.1742354189249868E-2</v>
      </c>
      <c r="O459" s="10">
        <f t="shared" si="217"/>
        <v>0.12252079314362399</v>
      </c>
      <c r="P459" s="10">
        <f t="shared" si="217"/>
        <v>5.3486592906676546E-2</v>
      </c>
      <c r="Q459" s="10">
        <f t="shared" si="217"/>
        <v>6.8748800364378623E-2</v>
      </c>
      <c r="R459" s="10">
        <f t="shared" si="217"/>
        <v>0.13555126204508894</v>
      </c>
      <c r="S459" s="10">
        <f t="shared" si="217"/>
        <v>0.10513193035467919</v>
      </c>
      <c r="T459" s="10">
        <f t="shared" si="217"/>
        <v>0.17494171985893614</v>
      </c>
      <c r="U459" s="13">
        <f t="shared" si="215"/>
        <v>85.110604474923264</v>
      </c>
    </row>
    <row r="460" spans="1:21" x14ac:dyDescent="0.2">
      <c r="A460">
        <v>7.5</v>
      </c>
      <c r="B460" s="2" t="s">
        <v>24</v>
      </c>
      <c r="C460">
        <v>750</v>
      </c>
      <c r="D460" s="5">
        <f t="shared" si="207"/>
        <v>2.6284349678015489E-2</v>
      </c>
      <c r="E460" s="5">
        <f t="shared" si="208"/>
        <v>1.6486819294040778E-2</v>
      </c>
      <c r="F460" s="5">
        <f t="shared" si="209"/>
        <v>2.1352735780222593E-2</v>
      </c>
      <c r="G460" s="5">
        <f t="shared" si="210"/>
        <v>9.3258014284748891E-3</v>
      </c>
      <c r="H460" s="5">
        <f t="shared" si="211"/>
        <v>9.325801428475583E-3</v>
      </c>
      <c r="I460" s="5">
        <f t="shared" si="212"/>
        <v>-1.6254185836533874E-2</v>
      </c>
      <c r="J460" s="5">
        <f t="shared" si="213"/>
        <v>9.2174545496549173E-2</v>
      </c>
      <c r="K460" s="8">
        <v>87.3</v>
      </c>
      <c r="L460" s="8">
        <f t="shared" si="216"/>
        <v>85.668024140130527</v>
      </c>
      <c r="N460" s="10">
        <f t="shared" si="217"/>
        <v>3.3620107681340355E-2</v>
      </c>
      <c r="O460" s="10">
        <f t="shared" si="217"/>
        <v>0.11057527309420327</v>
      </c>
      <c r="P460" s="10">
        <f t="shared" si="217"/>
        <v>4.2000452846452159E-2</v>
      </c>
      <c r="Q460" s="10">
        <f t="shared" si="217"/>
        <v>5.6531074493800945E-2</v>
      </c>
      <c r="R460" s="10">
        <f t="shared" si="217"/>
        <v>0.12278065400146305</v>
      </c>
      <c r="S460" s="10">
        <f t="shared" si="217"/>
        <v>8.3703348922386789E-2</v>
      </c>
      <c r="T460" s="10">
        <f t="shared" si="217"/>
        <v>0.15869586726924437</v>
      </c>
      <c r="U460" s="13">
        <f t="shared" si="215"/>
        <v>86.303923941383275</v>
      </c>
    </row>
    <row r="461" spans="1:21" x14ac:dyDescent="0.2">
      <c r="A461">
        <v>11</v>
      </c>
      <c r="B461" s="2" t="s">
        <v>24</v>
      </c>
      <c r="C461">
        <v>750</v>
      </c>
      <c r="D461" s="5">
        <f t="shared" si="207"/>
        <v>1.797429452790917E-2</v>
      </c>
      <c r="E461" s="5">
        <f t="shared" si="208"/>
        <v>1.4354430647923883E-2</v>
      </c>
      <c r="F461" s="5">
        <f t="shared" si="209"/>
        <v>1.6146895104493519E-2</v>
      </c>
      <c r="G461" s="5">
        <f t="shared" si="210"/>
        <v>6.6613476933804205E-3</v>
      </c>
      <c r="H461" s="5">
        <f t="shared" si="211"/>
        <v>6.8311174454295243E-3</v>
      </c>
      <c r="I461" s="5">
        <f t="shared" si="212"/>
        <v>-8.1518394187610477E-3</v>
      </c>
      <c r="J461" s="5">
        <f t="shared" si="213"/>
        <v>7.3681045983664095E-2</v>
      </c>
      <c r="K461" s="8">
        <v>88.6</v>
      </c>
      <c r="L461" s="8">
        <f t="shared" si="216"/>
        <v>87.110411955559911</v>
      </c>
      <c r="N461" s="10">
        <f t="shared" si="217"/>
        <v>2.5269956263440013E-2</v>
      </c>
      <c r="O461" s="10">
        <f t="shared" si="217"/>
        <v>9.0193571462508518E-2</v>
      </c>
      <c r="P461" s="10">
        <f t="shared" si="217"/>
        <v>3.2070242472786212E-2</v>
      </c>
      <c r="Q461" s="10">
        <f t="shared" si="217"/>
        <v>4.4792188716541899E-2</v>
      </c>
      <c r="R461" s="10">
        <f t="shared" si="217"/>
        <v>9.9755893400945164E-2</v>
      </c>
      <c r="S461" s="10">
        <f t="shared" si="217"/>
        <v>6.6193078351564572E-2</v>
      </c>
      <c r="T461" s="10">
        <f t="shared" si="217"/>
        <v>0.12749729198403958</v>
      </c>
      <c r="U461" s="13">
        <f t="shared" si="215"/>
        <v>88.6920090282714</v>
      </c>
    </row>
    <row r="462" spans="1:21" x14ac:dyDescent="0.2">
      <c r="A462">
        <v>15</v>
      </c>
      <c r="B462" s="2" t="s">
        <v>24</v>
      </c>
      <c r="C462">
        <v>750</v>
      </c>
      <c r="D462" s="5">
        <f t="shared" si="207"/>
        <v>1.7685909702850021E-2</v>
      </c>
      <c r="E462" s="5">
        <f t="shared" si="208"/>
        <v>1.4661141339070843E-2</v>
      </c>
      <c r="F462" s="5">
        <f t="shared" si="209"/>
        <v>2.7673090891038116E-2</v>
      </c>
      <c r="G462" s="5">
        <f t="shared" si="210"/>
        <v>6.0239894465916322E-3</v>
      </c>
      <c r="H462" s="5">
        <f t="shared" si="211"/>
        <v>6.3191325726776049E-3</v>
      </c>
      <c r="I462" s="5">
        <f t="shared" si="212"/>
        <v>-5.3018127366933898E-3</v>
      </c>
      <c r="J462" s="5">
        <f t="shared" si="213"/>
        <v>6.4478586683696645E-2</v>
      </c>
      <c r="K462" s="8">
        <v>89.6</v>
      </c>
      <c r="L462" s="8">
        <f t="shared" si="216"/>
        <v>88.223710122095312</v>
      </c>
      <c r="N462" s="10">
        <f t="shared" si="217"/>
        <v>2.590403064858034E-2</v>
      </c>
      <c r="O462" s="10">
        <f t="shared" si="217"/>
        <v>8.4158480312751124E-2</v>
      </c>
      <c r="P462" s="10">
        <f t="shared" si="217"/>
        <v>3.4926197695356764E-2</v>
      </c>
      <c r="Q462" s="10">
        <f t="shared" si="217"/>
        <v>4.6551437864338754E-2</v>
      </c>
      <c r="R462" s="10">
        <f t="shared" si="217"/>
        <v>9.5703304908613396E-2</v>
      </c>
      <c r="S462" s="10">
        <f t="shared" si="217"/>
        <v>7.6574662740353766E-2</v>
      </c>
      <c r="T462" s="10">
        <f t="shared" si="217"/>
        <v>0.1315400378992313</v>
      </c>
      <c r="U462" s="13">
        <f t="shared" si="215"/>
        <v>88.375131812088341</v>
      </c>
    </row>
    <row r="463" spans="1:21" x14ac:dyDescent="0.2">
      <c r="A463">
        <v>18.5</v>
      </c>
      <c r="B463" s="2" t="s">
        <v>24</v>
      </c>
      <c r="C463">
        <v>750</v>
      </c>
      <c r="D463" s="5">
        <f t="shared" si="207"/>
        <v>1.6183281721409239E-2</v>
      </c>
      <c r="E463" s="5">
        <f t="shared" si="208"/>
        <v>1.3016398719942202E-2</v>
      </c>
      <c r="F463" s="5">
        <f t="shared" si="209"/>
        <v>2.6585608553332973E-2</v>
      </c>
      <c r="G463" s="5">
        <f t="shared" si="210"/>
        <v>5.60821593831351E-3</v>
      </c>
      <c r="H463" s="5">
        <f t="shared" si="211"/>
        <v>5.7773640606710863E-3</v>
      </c>
      <c r="I463" s="5">
        <f t="shared" si="212"/>
        <v>-5.9661948842729129E-3</v>
      </c>
      <c r="J463" s="5">
        <f t="shared" si="213"/>
        <v>5.7099192909822225E-2</v>
      </c>
      <c r="K463" s="8">
        <v>90.1</v>
      </c>
      <c r="L463" s="8">
        <f t="shared" si="216"/>
        <v>88.781593338917062</v>
      </c>
      <c r="N463" s="10">
        <f t="shared" si="217"/>
        <v>2.3286328974171919E-2</v>
      </c>
      <c r="O463" s="10">
        <f t="shared" si="217"/>
        <v>7.3995119199897749E-2</v>
      </c>
      <c r="P463" s="10">
        <f t="shared" si="217"/>
        <v>3.1680562117029541E-2</v>
      </c>
      <c r="Q463" s="10">
        <f t="shared" si="217"/>
        <v>4.1691696251113831E-2</v>
      </c>
      <c r="R463" s="10">
        <f t="shared" si="217"/>
        <v>8.4719330229587442E-2</v>
      </c>
      <c r="S463" s="10">
        <f t="shared" si="217"/>
        <v>6.9923384779749687E-2</v>
      </c>
      <c r="T463" s="10">
        <f t="shared" si="217"/>
        <v>0.11830386701921833</v>
      </c>
      <c r="U463" s="13">
        <f t="shared" si="215"/>
        <v>89.421134048784864</v>
      </c>
    </row>
    <row r="464" spans="1:21" x14ac:dyDescent="0.2">
      <c r="A464">
        <v>22</v>
      </c>
      <c r="B464" s="2" t="s">
        <v>24</v>
      </c>
      <c r="C464">
        <v>750</v>
      </c>
      <c r="D464" s="5">
        <f t="shared" si="207"/>
        <v>1.2090413555519319E-2</v>
      </c>
      <c r="E464" s="5">
        <f t="shared" si="208"/>
        <v>1.2224805748267037E-2</v>
      </c>
      <c r="F464" s="5">
        <f t="shared" si="209"/>
        <v>2.0819160253638433E-2</v>
      </c>
      <c r="G464" s="5">
        <f t="shared" si="210"/>
        <v>6.6091756889099518E-3</v>
      </c>
      <c r="H464" s="5">
        <f t="shared" si="211"/>
        <v>6.7585051906708243E-3</v>
      </c>
      <c r="I464" s="5">
        <f t="shared" si="212"/>
        <v>-4.5461603358704639E-3</v>
      </c>
      <c r="J464" s="5">
        <f t="shared" si="213"/>
        <v>5.2261259732616576E-2</v>
      </c>
      <c r="K464" s="8">
        <v>90.6</v>
      </c>
      <c r="L464" s="8">
        <f t="shared" si="216"/>
        <v>89.340301745389993</v>
      </c>
      <c r="N464" s="10">
        <f t="shared" si="217"/>
        <v>1.8707269938799689E-2</v>
      </c>
      <c r="O464" s="10">
        <f t="shared" si="217"/>
        <v>6.6237612401829016E-2</v>
      </c>
      <c r="P464" s="10">
        <f t="shared" si="217"/>
        <v>2.5849533526266049E-2</v>
      </c>
      <c r="Q464" s="10">
        <f t="shared" si="217"/>
        <v>3.5448394793812038E-2</v>
      </c>
      <c r="R464" s="10">
        <f t="shared" si="217"/>
        <v>7.6116920031931226E-2</v>
      </c>
      <c r="S464" s="10">
        <f t="shared" si="217"/>
        <v>5.9268534542538887E-2</v>
      </c>
      <c r="T464" s="10">
        <f t="shared" si="217"/>
        <v>0.10621715983375159</v>
      </c>
      <c r="U464" s="13">
        <f t="shared" si="215"/>
        <v>90.398163788228118</v>
      </c>
    </row>
    <row r="465" spans="1:21" x14ac:dyDescent="0.2">
      <c r="A465">
        <v>30</v>
      </c>
      <c r="B465" s="2" t="s">
        <v>24</v>
      </c>
      <c r="C465">
        <v>750</v>
      </c>
      <c r="D465" s="5">
        <f t="shared" si="207"/>
        <v>1.1935679919888822E-2</v>
      </c>
      <c r="E465" s="5">
        <f t="shared" si="208"/>
        <v>1.1757426450072272E-2</v>
      </c>
      <c r="F465" s="5">
        <f t="shared" si="209"/>
        <v>2.6204576293915913E-2</v>
      </c>
      <c r="G465" s="5">
        <f t="shared" si="210"/>
        <v>7.4425672509097762E-3</v>
      </c>
      <c r="H465" s="5">
        <f t="shared" si="211"/>
        <v>7.625552724772014E-3</v>
      </c>
      <c r="I465" s="5">
        <f t="shared" si="212"/>
        <v>-1.8280965835386631E-3</v>
      </c>
      <c r="J465" s="5">
        <f t="shared" si="213"/>
        <v>4.4739559229481425E-2</v>
      </c>
      <c r="K465" s="8">
        <v>91.3</v>
      </c>
      <c r="L465" s="8">
        <f t="shared" si="216"/>
        <v>90.123883322639543</v>
      </c>
      <c r="N465" s="10">
        <f t="shared" si="217"/>
        <v>1.899809828536117E-2</v>
      </c>
      <c r="O465" s="10">
        <f t="shared" si="217"/>
        <v>6.1761524054745096E-2</v>
      </c>
      <c r="P465" s="10">
        <f t="shared" si="217"/>
        <v>2.7056465012277355E-2</v>
      </c>
      <c r="Q465" s="10">
        <f t="shared" si="217"/>
        <v>3.6043296685666935E-2</v>
      </c>
      <c r="R465" s="10">
        <f t="shared" si="217"/>
        <v>7.2904671670994597E-2</v>
      </c>
      <c r="S465" s="10">
        <f t="shared" si="217"/>
        <v>6.3935554173398468E-2</v>
      </c>
      <c r="T465" s="10">
        <f t="shared" si="217"/>
        <v>0.10787726528550154</v>
      </c>
      <c r="U465" s="13">
        <f t="shared" si="215"/>
        <v>90.262706107819497</v>
      </c>
    </row>
    <row r="466" spans="1:21" x14ac:dyDescent="0.2">
      <c r="A466">
        <v>37</v>
      </c>
      <c r="B466" s="2" t="s">
        <v>24</v>
      </c>
      <c r="C466">
        <v>750</v>
      </c>
      <c r="D466" s="5">
        <f t="shared" si="207"/>
        <v>1.0844480913841735E-2</v>
      </c>
      <c r="E466" s="5">
        <f t="shared" si="208"/>
        <v>1.0041270519609624E-2</v>
      </c>
      <c r="F466" s="5">
        <f t="shared" si="209"/>
        <v>2.3069932571706961E-2</v>
      </c>
      <c r="G466" s="5">
        <f t="shared" si="210"/>
        <v>7.3159433768879012E-3</v>
      </c>
      <c r="H466" s="5">
        <f t="shared" si="211"/>
        <v>7.6646021935580372E-3</v>
      </c>
      <c r="I466" s="5">
        <f t="shared" si="212"/>
        <v>-7.3219974931329201E-3</v>
      </c>
      <c r="J466" s="5">
        <f t="shared" si="213"/>
        <v>4.955272395352938E-2</v>
      </c>
      <c r="K466" s="8">
        <v>91.8</v>
      </c>
      <c r="L466" s="8">
        <f t="shared" si="216"/>
        <v>90.684579670058284</v>
      </c>
      <c r="N466" s="10">
        <f t="shared" si="217"/>
        <v>1.6207466670870641E-2</v>
      </c>
      <c r="O466" s="10">
        <f t="shared" si="217"/>
        <v>5.9335419271191674E-2</v>
      </c>
      <c r="P466" s="10">
        <f t="shared" si="217"/>
        <v>2.3247527830187725E-2</v>
      </c>
      <c r="Q466" s="10">
        <f t="shared" si="217"/>
        <v>3.1753312117597535E-2</v>
      </c>
      <c r="R466" s="10">
        <f t="shared" si="217"/>
        <v>6.9437448013803221E-2</v>
      </c>
      <c r="S466" s="10">
        <f t="shared" si="217"/>
        <v>5.6428002639585653E-2</v>
      </c>
      <c r="T466" s="10">
        <f t="shared" si="217"/>
        <v>0.10116695603600065</v>
      </c>
      <c r="U466" s="13">
        <f t="shared" si="215"/>
        <v>90.812750466088886</v>
      </c>
    </row>
    <row r="467" spans="1:21" x14ac:dyDescent="0.2">
      <c r="A467">
        <v>45</v>
      </c>
      <c r="B467" s="2" t="s">
        <v>24</v>
      </c>
      <c r="C467">
        <v>750</v>
      </c>
      <c r="D467" s="5">
        <f t="shared" si="207"/>
        <v>8.8280527791159483E-3</v>
      </c>
      <c r="E467" s="5">
        <f t="shared" si="208"/>
        <v>1.2440217199074816E-2</v>
      </c>
      <c r="F467" s="5">
        <f t="shared" si="209"/>
        <v>2.1360582839852926E-2</v>
      </c>
      <c r="G467" s="5">
        <f t="shared" si="210"/>
        <v>4.4275634256391166E-3</v>
      </c>
      <c r="H467" s="5">
        <f t="shared" si="211"/>
        <v>4.8408287627110524E-3</v>
      </c>
      <c r="I467" s="5">
        <f t="shared" si="212"/>
        <v>-3.2231529773781298E-3</v>
      </c>
      <c r="J467" s="5">
        <f t="shared" si="213"/>
        <v>3.4497175515039259E-2</v>
      </c>
      <c r="K467" s="8">
        <v>92.2</v>
      </c>
      <c r="L467" s="8">
        <f t="shared" si="216"/>
        <v>91.133735297024799</v>
      </c>
      <c r="N467" s="10">
        <f t="shared" si="217"/>
        <v>1.4711518897600848E-2</v>
      </c>
      <c r="O467" s="10">
        <f t="shared" si="217"/>
        <v>4.5956608698115853E-2</v>
      </c>
      <c r="P467" s="10">
        <f t="shared" si="217"/>
        <v>2.1952591620430603E-2</v>
      </c>
      <c r="Q467" s="10">
        <f t="shared" si="217"/>
        <v>2.8257021704561687E-2</v>
      </c>
      <c r="R467" s="10">
        <f t="shared" si="217"/>
        <v>5.5086318529775073E-2</v>
      </c>
      <c r="S467" s="10">
        <f t="shared" si="217"/>
        <v>5.1958668255201984E-2</v>
      </c>
      <c r="T467" s="10">
        <f t="shared" si="217"/>
        <v>8.3171267544054975E-2</v>
      </c>
      <c r="U467" s="13">
        <f t="shared" si="215"/>
        <v>92.321503529849466</v>
      </c>
    </row>
    <row r="468" spans="1:21" x14ac:dyDescent="0.2">
      <c r="A468">
        <v>55</v>
      </c>
      <c r="B468" s="2" t="s">
        <v>24</v>
      </c>
      <c r="C468">
        <v>750</v>
      </c>
      <c r="D468" s="5">
        <f t="shared" si="207"/>
        <v>8.9792038945429239E-3</v>
      </c>
      <c r="E468" s="5">
        <f t="shared" si="208"/>
        <v>1.0530261381469619E-2</v>
      </c>
      <c r="F468" s="5">
        <f t="shared" si="209"/>
        <v>2.4342853710541804E-2</v>
      </c>
      <c r="G468" s="5">
        <f t="shared" si="210"/>
        <v>5.532040812860517E-3</v>
      </c>
      <c r="H468" s="5">
        <f t="shared" si="211"/>
        <v>5.3771261066414971E-3</v>
      </c>
      <c r="I468" s="5">
        <f t="shared" si="212"/>
        <v>-5.1897281247073601E-4</v>
      </c>
      <c r="J468" s="5">
        <f t="shared" si="213"/>
        <v>3.3723898965945458E-2</v>
      </c>
      <c r="K468" s="8">
        <v>92.5</v>
      </c>
      <c r="L468" s="8">
        <f t="shared" si="216"/>
        <v>91.470951792336209</v>
      </c>
      <c r="N468" s="10">
        <f t="shared" ref="N468:T477" si="218">N306*(100-$K468)/$K468*$K306/(100-$K306)</f>
        <v>1.521864061562813E-2</v>
      </c>
      <c r="O468" s="10">
        <f t="shared" si="218"/>
        <v>4.8057204335174152E-2</v>
      </c>
      <c r="P468" s="10">
        <f t="shared" si="218"/>
        <v>2.2564942365985278E-2</v>
      </c>
      <c r="Q468" s="10">
        <f t="shared" si="218"/>
        <v>2.9529111831436857E-2</v>
      </c>
      <c r="R468" s="10">
        <f t="shared" si="218"/>
        <v>5.7645276099478539E-2</v>
      </c>
      <c r="S468" s="10">
        <f t="shared" si="218"/>
        <v>5.4751099051680858E-2</v>
      </c>
      <c r="T468" s="10">
        <f t="shared" si="218"/>
        <v>8.7966412059531027E-2</v>
      </c>
      <c r="U468" s="13">
        <f t="shared" si="215"/>
        <v>91.914602226275562</v>
      </c>
    </row>
    <row r="469" spans="1:21" x14ac:dyDescent="0.2">
      <c r="A469">
        <v>75</v>
      </c>
      <c r="B469" s="2" t="s">
        <v>24</v>
      </c>
      <c r="C469">
        <v>750</v>
      </c>
      <c r="D469" s="5">
        <f t="shared" si="207"/>
        <v>9.165391055109523E-3</v>
      </c>
      <c r="E469" s="5">
        <f t="shared" si="208"/>
        <v>1.0678914582908178E-2</v>
      </c>
      <c r="F469" s="5">
        <f t="shared" si="209"/>
        <v>2.93016706045586E-2</v>
      </c>
      <c r="G469" s="5">
        <f t="shared" si="210"/>
        <v>2.5173747331136698E-3</v>
      </c>
      <c r="H469" s="5">
        <f t="shared" si="211"/>
        <v>2.8551445972042899E-3</v>
      </c>
      <c r="I469" s="5">
        <f t="shared" si="212"/>
        <v>-1.6490762437805784E-3</v>
      </c>
      <c r="J469" s="5">
        <f t="shared" si="213"/>
        <v>2.8761570315547408E-2</v>
      </c>
      <c r="K469" s="8">
        <v>93.1</v>
      </c>
      <c r="L469" s="8">
        <f t="shared" si="216"/>
        <v>92.146285940515668</v>
      </c>
      <c r="N469" s="10">
        <f t="shared" si="218"/>
        <v>1.5102290086185766E-2</v>
      </c>
      <c r="O469" s="10">
        <f t="shared" si="218"/>
        <v>4.1586758405991985E-2</v>
      </c>
      <c r="P469" s="10">
        <f t="shared" si="218"/>
        <v>2.3338874676220936E-2</v>
      </c>
      <c r="Q469" s="10">
        <f t="shared" si="218"/>
        <v>2.8689238833664286E-2</v>
      </c>
      <c r="R469" s="10">
        <f t="shared" si="218"/>
        <v>5.0915233585327992E-2</v>
      </c>
      <c r="S469" s="10">
        <f t="shared" si="218"/>
        <v>5.6854960532152332E-2</v>
      </c>
      <c r="T469" s="10">
        <f t="shared" si="218"/>
        <v>8.1630989644661089E-2</v>
      </c>
      <c r="U469" s="13">
        <f t="shared" si="215"/>
        <v>92.452972369857989</v>
      </c>
    </row>
    <row r="470" spans="1:21" x14ac:dyDescent="0.2">
      <c r="A470">
        <v>90</v>
      </c>
      <c r="B470" s="2" t="s">
        <v>24</v>
      </c>
      <c r="C470">
        <v>750</v>
      </c>
      <c r="D470" s="5">
        <f t="shared" si="207"/>
        <v>1.1797894085004208E-2</v>
      </c>
      <c r="E470" s="5">
        <f t="shared" si="208"/>
        <v>1.401580794442428E-2</v>
      </c>
      <c r="F470" s="5">
        <f t="shared" si="209"/>
        <v>2.273675430925283E-2</v>
      </c>
      <c r="G470" s="5">
        <f t="shared" si="210"/>
        <v>5.1764560212075039E-3</v>
      </c>
      <c r="H470" s="5">
        <f t="shared" si="211"/>
        <v>5.1757961371369926E-3</v>
      </c>
      <c r="I470" s="5">
        <f t="shared" si="212"/>
        <v>-9.5723312060469468E-4</v>
      </c>
      <c r="J470" s="5">
        <f t="shared" si="213"/>
        <v>2.7308406830766997E-2</v>
      </c>
      <c r="K470" s="8">
        <v>93.4</v>
      </c>
      <c r="L470" s="8">
        <f t="shared" si="216"/>
        <v>92.484404396474915</v>
      </c>
      <c r="N470" s="10">
        <f t="shared" si="218"/>
        <v>1.8291460441202424E-2</v>
      </c>
      <c r="O470" s="10">
        <f t="shared" si="218"/>
        <v>4.4691668189473871E-2</v>
      </c>
      <c r="P470" s="10">
        <f t="shared" si="218"/>
        <v>2.620008984660685E-2</v>
      </c>
      <c r="Q470" s="10">
        <f t="shared" si="218"/>
        <v>3.1809016043140993E-2</v>
      </c>
      <c r="R470" s="10">
        <f t="shared" si="218"/>
        <v>5.47233373895799E-2</v>
      </c>
      <c r="S470" s="10">
        <f t="shared" si="218"/>
        <v>5.7487004525656887E-2</v>
      </c>
      <c r="T470" s="10">
        <f t="shared" si="218"/>
        <v>8.5253882207188131E-2</v>
      </c>
      <c r="U470" s="13">
        <f t="shared" si="215"/>
        <v>92.14433750434516</v>
      </c>
    </row>
    <row r="471" spans="1:21" x14ac:dyDescent="0.2">
      <c r="A471">
        <v>110</v>
      </c>
      <c r="B471" s="2" t="s">
        <v>24</v>
      </c>
      <c r="C471">
        <v>750</v>
      </c>
      <c r="D471" s="5">
        <f t="shared" si="207"/>
        <v>9.4140193143134598E-3</v>
      </c>
      <c r="E471" s="5">
        <f t="shared" si="208"/>
        <v>1.1252257449945402E-2</v>
      </c>
      <c r="F471" s="5">
        <f t="shared" si="209"/>
        <v>2.1579028776850584E-2</v>
      </c>
      <c r="G471" s="5">
        <f t="shared" si="210"/>
        <v>4.5050693133246306E-3</v>
      </c>
      <c r="H471" s="5">
        <f t="shared" si="211"/>
        <v>4.5367135934274716E-3</v>
      </c>
      <c r="I471" s="5">
        <f t="shared" si="212"/>
        <v>-1.3916205336046428E-3</v>
      </c>
      <c r="J471" s="5">
        <f t="shared" si="213"/>
        <v>2.1763929564080242E-2</v>
      </c>
      <c r="K471" s="8">
        <v>93.7</v>
      </c>
      <c r="L471" s="8">
        <f>100/(1+(1+0.25)*(100/K471-1))</f>
        <v>92.247108048240221</v>
      </c>
      <c r="N471" s="10">
        <f t="shared" si="218"/>
        <v>1.4676226685201847E-2</v>
      </c>
      <c r="O471" s="10">
        <f t="shared" si="218"/>
        <v>3.5357893933748968E-2</v>
      </c>
      <c r="P471" s="10">
        <f t="shared" si="218"/>
        <v>2.1658915263791351E-2</v>
      </c>
      <c r="Q471" s="10">
        <f t="shared" si="218"/>
        <v>2.6026755621471338E-2</v>
      </c>
      <c r="R471" s="10">
        <f t="shared" si="218"/>
        <v>4.419392731899361E-2</v>
      </c>
      <c r="S471" s="10">
        <f t="shared" si="218"/>
        <v>4.9250923392015186E-2</v>
      </c>
      <c r="T471" s="10">
        <f t="shared" si="218"/>
        <v>7.1659397478337147E-2</v>
      </c>
      <c r="U471" s="13">
        <f t="shared" si="215"/>
        <v>93.313230150647229</v>
      </c>
    </row>
    <row r="472" spans="1:21" x14ac:dyDescent="0.2">
      <c r="A472">
        <v>132</v>
      </c>
      <c r="B472" s="2" t="s">
        <v>24</v>
      </c>
      <c r="C472">
        <v>750</v>
      </c>
      <c r="D472" s="5">
        <f t="shared" si="207"/>
        <v>8.9177245883639705E-3</v>
      </c>
      <c r="E472" s="5">
        <f t="shared" si="208"/>
        <v>9.9828436493744482E-3</v>
      </c>
      <c r="F472" s="5">
        <f t="shared" si="209"/>
        <v>1.9961804127767921E-2</v>
      </c>
      <c r="G472" s="5">
        <f t="shared" si="210"/>
        <v>5.145882956112055E-3</v>
      </c>
      <c r="H472" s="5">
        <f t="shared" si="211"/>
        <v>5.1890622778685697E-3</v>
      </c>
      <c r="I472" s="5">
        <f t="shared" si="212"/>
        <v>-1.297151996416307E-3</v>
      </c>
      <c r="J472" s="5">
        <f t="shared" si="213"/>
        <v>2.1652231243580351E-2</v>
      </c>
      <c r="K472" s="8">
        <v>94</v>
      </c>
      <c r="L472" s="8">
        <f t="shared" ref="L472:L485" si="219">100/(1+(1+0.25)*(100/K472-1))</f>
        <v>92.610837438423644</v>
      </c>
      <c r="N472" s="10">
        <f t="shared" si="218"/>
        <v>1.3790698908024953E-2</v>
      </c>
      <c r="O472" s="10">
        <f t="shared" si="218"/>
        <v>3.4626914637251933E-2</v>
      </c>
      <c r="P472" s="10">
        <f t="shared" si="218"/>
        <v>2.0170461839083074E-2</v>
      </c>
      <c r="Q472" s="10">
        <f t="shared" si="218"/>
        <v>2.463163101956091E-2</v>
      </c>
      <c r="R472" s="10">
        <f t="shared" si="218"/>
        <v>4.3124883739680403E-2</v>
      </c>
      <c r="S472" s="10">
        <f t="shared" si="218"/>
        <v>4.6210590486688435E-2</v>
      </c>
      <c r="T472" s="10">
        <f t="shared" si="218"/>
        <v>6.9552396846651016E-2</v>
      </c>
      <c r="U472" s="13">
        <f t="shared" si="215"/>
        <v>93.497055679393412</v>
      </c>
    </row>
    <row r="473" spans="1:21" x14ac:dyDescent="0.2">
      <c r="A473">
        <v>160</v>
      </c>
      <c r="B473" s="2" t="s">
        <v>24</v>
      </c>
      <c r="C473">
        <v>750</v>
      </c>
      <c r="D473" s="5">
        <f t="shared" si="207"/>
        <v>8.2522597057143772E-3</v>
      </c>
      <c r="E473" s="5">
        <f t="shared" si="208"/>
        <v>8.5273856142592808E-3</v>
      </c>
      <c r="F473" s="5">
        <f t="shared" si="209"/>
        <v>1.796618856235091E-2</v>
      </c>
      <c r="G473" s="5">
        <f t="shared" si="210"/>
        <v>5.672491217423678E-3</v>
      </c>
      <c r="H473" s="5">
        <f t="shared" si="211"/>
        <v>5.7338810628219106E-3</v>
      </c>
      <c r="I473" s="5">
        <f t="shared" si="212"/>
        <v>-1.1910970194325687E-3</v>
      </c>
      <c r="J473" s="5">
        <f t="shared" si="213"/>
        <v>2.1127827862328898E-2</v>
      </c>
      <c r="K473" s="8">
        <v>94.3</v>
      </c>
      <c r="L473" s="8">
        <f t="shared" si="219"/>
        <v>92.975104757209749</v>
      </c>
      <c r="N473" s="10">
        <f t="shared" si="218"/>
        <v>1.2640738529137448E-2</v>
      </c>
      <c r="O473" s="10">
        <f t="shared" si="218"/>
        <v>3.3220214108104759E-2</v>
      </c>
      <c r="P473" s="10">
        <f t="shared" si="218"/>
        <v>1.8297071882120253E-2</v>
      </c>
      <c r="Q473" s="10">
        <f t="shared" si="218"/>
        <v>2.2761337077902028E-2</v>
      </c>
      <c r="R473" s="10">
        <f t="shared" si="218"/>
        <v>4.1213946370745401E-2</v>
      </c>
      <c r="S473" s="10">
        <f t="shared" si="218"/>
        <v>4.2283835408251924E-2</v>
      </c>
      <c r="T473" s="10">
        <f t="shared" si="218"/>
        <v>6.6088937005466489E-2</v>
      </c>
      <c r="U473" s="13">
        <f t="shared" si="215"/>
        <v>93.800804537836825</v>
      </c>
    </row>
    <row r="474" spans="1:21" x14ac:dyDescent="0.2">
      <c r="A474">
        <v>200</v>
      </c>
      <c r="B474" s="2" t="s">
        <v>24</v>
      </c>
      <c r="C474">
        <v>750</v>
      </c>
      <c r="D474" s="5">
        <f t="shared" si="207"/>
        <v>8.14786660281459E-3</v>
      </c>
      <c r="E474" s="5">
        <f t="shared" si="208"/>
        <v>8.6863165107263079E-3</v>
      </c>
      <c r="F474" s="5">
        <f t="shared" si="209"/>
        <v>1.4247392771650019E-2</v>
      </c>
      <c r="G474" s="5">
        <f t="shared" si="210"/>
        <v>6.274013688153085E-3</v>
      </c>
      <c r="H474" s="5">
        <f t="shared" si="211"/>
        <v>6.8160426710968391E-3</v>
      </c>
      <c r="I474" s="5">
        <f t="shared" si="212"/>
        <v>-3.9483865788687844E-3</v>
      </c>
      <c r="J474" s="5">
        <f t="shared" si="213"/>
        <v>2.2130268515067011E-2</v>
      </c>
      <c r="K474" s="8">
        <v>94.6</v>
      </c>
      <c r="L474" s="8">
        <f t="shared" si="219"/>
        <v>93.339911198815983</v>
      </c>
      <c r="N474" s="10">
        <f t="shared" si="218"/>
        <v>1.1730609546760149E-2</v>
      </c>
      <c r="O474" s="10">
        <f t="shared" si="218"/>
        <v>3.1386295803904354E-2</v>
      </c>
      <c r="P474" s="10">
        <f t="shared" si="218"/>
        <v>1.6751481783055411E-2</v>
      </c>
      <c r="Q474" s="10">
        <f t="shared" si="218"/>
        <v>2.0821501268385296E-2</v>
      </c>
      <c r="R474" s="10">
        <f t="shared" si="218"/>
        <v>3.9075772499139225E-2</v>
      </c>
      <c r="S474" s="10">
        <f t="shared" si="218"/>
        <v>3.7912463814335738E-2</v>
      </c>
      <c r="T474" s="10">
        <f t="shared" si="218"/>
        <v>6.2353514180639016E-2</v>
      </c>
      <c r="U474" s="13">
        <f t="shared" si="215"/>
        <v>94.130624754535646</v>
      </c>
    </row>
    <row r="475" spans="1:21" x14ac:dyDescent="0.2">
      <c r="A475">
        <v>250</v>
      </c>
      <c r="B475" s="2" t="s">
        <v>24</v>
      </c>
      <c r="C475">
        <v>750</v>
      </c>
      <c r="D475" s="5">
        <f t="shared" si="207"/>
        <v>7.9561340913492339E-3</v>
      </c>
      <c r="E475" s="5">
        <f t="shared" si="208"/>
        <v>8.0589691699883559E-3</v>
      </c>
      <c r="F475" s="5">
        <f t="shared" si="209"/>
        <v>1.7017756766354558E-2</v>
      </c>
      <c r="G475" s="5">
        <f t="shared" si="210"/>
        <v>5.5976771347947263E-3</v>
      </c>
      <c r="H475" s="5">
        <f t="shared" si="211"/>
        <v>5.6208268058356714E-3</v>
      </c>
      <c r="I475" s="5">
        <f t="shared" si="212"/>
        <v>-1.2051428326061708E-3</v>
      </c>
      <c r="J475" s="5">
        <f t="shared" si="213"/>
        <v>1.8146610595556292E-2</v>
      </c>
      <c r="K475" s="8">
        <v>94.6</v>
      </c>
      <c r="L475" s="8">
        <f t="shared" si="219"/>
        <v>93.339911198815983</v>
      </c>
      <c r="N475" s="10">
        <f t="shared" si="218"/>
        <v>1.197678369575567E-2</v>
      </c>
      <c r="O475" s="10">
        <f t="shared" si="218"/>
        <v>2.9726674903757046E-2</v>
      </c>
      <c r="P475" s="10">
        <f t="shared" si="218"/>
        <v>1.7335688151306292E-2</v>
      </c>
      <c r="Q475" s="10">
        <f t="shared" si="218"/>
        <v>2.1225150417732114E-2</v>
      </c>
      <c r="R475" s="10">
        <f t="shared" si="218"/>
        <v>3.7385570899738492E-2</v>
      </c>
      <c r="S475" s="10">
        <f t="shared" si="218"/>
        <v>3.9771567245435735E-2</v>
      </c>
      <c r="T475" s="10">
        <f t="shared" si="218"/>
        <v>6.1192831731272698E-2</v>
      </c>
      <c r="U475" s="13">
        <f t="shared" si="215"/>
        <v>94.233580372811204</v>
      </c>
    </row>
    <row r="476" spans="1:21" x14ac:dyDescent="0.2">
      <c r="A476">
        <v>315</v>
      </c>
      <c r="B476" s="2" t="s">
        <v>24</v>
      </c>
      <c r="C476">
        <v>750</v>
      </c>
      <c r="D476" s="5">
        <f t="shared" si="207"/>
        <v>7.0505155967986559E-3</v>
      </c>
      <c r="E476" s="5">
        <f t="shared" si="208"/>
        <v>7.5813465469896646E-3</v>
      </c>
      <c r="F476" s="5">
        <f t="shared" si="209"/>
        <v>1.3916520087571209E-2</v>
      </c>
      <c r="G476" s="5">
        <f t="shared" si="210"/>
        <v>5.5752985063048932E-3</v>
      </c>
      <c r="H476" s="5">
        <f t="shared" si="211"/>
        <v>5.5973090185448757E-3</v>
      </c>
      <c r="I476" s="5">
        <f t="shared" si="212"/>
        <v>-1.26329435153405E-3</v>
      </c>
      <c r="J476" s="5">
        <f t="shared" si="213"/>
        <v>1.7809032576722481E-2</v>
      </c>
      <c r="K476" s="8">
        <v>94.6</v>
      </c>
      <c r="L476" s="8">
        <f t="shared" si="219"/>
        <v>93.339911198815983</v>
      </c>
      <c r="N476" s="10">
        <f t="shared" si="218"/>
        <v>1.0721854214695627E-2</v>
      </c>
      <c r="O476" s="10">
        <f t="shared" si="218"/>
        <v>2.8105029404443031E-2</v>
      </c>
      <c r="P476" s="10">
        <f t="shared" si="218"/>
        <v>1.5379245872084729E-2</v>
      </c>
      <c r="Q476" s="10">
        <f t="shared" si="218"/>
        <v>1.9187673987547067E-2</v>
      </c>
      <c r="R476" s="10">
        <f t="shared" si="218"/>
        <v>3.5053033625163439E-2</v>
      </c>
      <c r="S476" s="10">
        <f t="shared" si="218"/>
        <v>3.5162145080985578E-2</v>
      </c>
      <c r="T476" s="10">
        <f t="shared" si="218"/>
        <v>5.6266727981397778E-2</v>
      </c>
      <c r="U476" s="13">
        <f t="shared" si="215"/>
        <v>94.67305686235828</v>
      </c>
    </row>
    <row r="477" spans="1:21" x14ac:dyDescent="0.2">
      <c r="A477">
        <v>355</v>
      </c>
      <c r="B477" s="2" t="s">
        <v>24</v>
      </c>
      <c r="C477">
        <v>750</v>
      </c>
      <c r="D477" s="5">
        <f t="shared" si="207"/>
        <v>6.7206532011691127E-3</v>
      </c>
      <c r="E477" s="5">
        <f t="shared" si="208"/>
        <v>7.1944645929610807E-3</v>
      </c>
      <c r="F477" s="5">
        <f t="shared" si="209"/>
        <v>1.3298475648245427E-2</v>
      </c>
      <c r="G477" s="5">
        <f t="shared" si="210"/>
        <v>5.5620551696940329E-3</v>
      </c>
      <c r="H477" s="5">
        <f t="shared" si="211"/>
        <v>5.5841754035646021E-3</v>
      </c>
      <c r="I477" s="5">
        <f t="shared" si="212"/>
        <v>-1.2550441744149515E-3</v>
      </c>
      <c r="J477" s="5">
        <f t="shared" si="213"/>
        <v>1.6750977551875091E-2</v>
      </c>
      <c r="K477" s="8">
        <v>94.6</v>
      </c>
      <c r="L477" s="8">
        <f t="shared" si="219"/>
        <v>93.339911198815983</v>
      </c>
      <c r="N477" s="10">
        <f t="shared" si="218"/>
        <v>1.0192319428009822E-2</v>
      </c>
      <c r="O477" s="10">
        <f t="shared" si="218"/>
        <v>2.6585882210031161E-2</v>
      </c>
      <c r="P477" s="10">
        <f t="shared" si="218"/>
        <v>1.4636746427833103E-2</v>
      </c>
      <c r="Q477" s="10">
        <f t="shared" si="218"/>
        <v>1.8246994569406851E-2</v>
      </c>
      <c r="R477" s="10">
        <f t="shared" si="218"/>
        <v>3.3315509222909309E-2</v>
      </c>
      <c r="S477" s="10">
        <f t="shared" si="218"/>
        <v>3.356037338645157E-2</v>
      </c>
      <c r="T477" s="10">
        <f t="shared" si="218"/>
        <v>5.3855757393094339E-2</v>
      </c>
      <c r="U477" s="13">
        <f t="shared" si="215"/>
        <v>94.889646233340642</v>
      </c>
    </row>
    <row r="478" spans="1:21" x14ac:dyDescent="0.2">
      <c r="A478">
        <v>400</v>
      </c>
      <c r="B478" s="2" t="s">
        <v>24</v>
      </c>
      <c r="C478">
        <v>750</v>
      </c>
      <c r="D478" s="5">
        <f t="shared" si="207"/>
        <v>6.3853130387816828E-3</v>
      </c>
      <c r="E478" s="5">
        <f t="shared" si="208"/>
        <v>6.8034385739957348E-3</v>
      </c>
      <c r="F478" s="5">
        <f t="shared" si="209"/>
        <v>1.2670662559479566E-2</v>
      </c>
      <c r="G478" s="5">
        <f t="shared" si="210"/>
        <v>5.560722168691315E-3</v>
      </c>
      <c r="H478" s="5">
        <f t="shared" si="211"/>
        <v>5.5884134043723485E-3</v>
      </c>
      <c r="I478" s="5">
        <f t="shared" si="212"/>
        <v>-1.2190399154156234E-3</v>
      </c>
      <c r="J478" s="5">
        <f t="shared" si="213"/>
        <v>1.5674608214183924E-2</v>
      </c>
      <c r="K478" s="8">
        <v>94.6</v>
      </c>
      <c r="L478" s="8">
        <f t="shared" si="219"/>
        <v>93.339911198815983</v>
      </c>
      <c r="N478" s="10">
        <f t="shared" ref="N478:T485" si="220">N316*(100-$K478)/$K478*$K316/(100-$K316)</f>
        <v>9.6617081505273161E-3</v>
      </c>
      <c r="O478" s="10">
        <f t="shared" si="220"/>
        <v>2.5073113770962503E-2</v>
      </c>
      <c r="P478" s="10">
        <f t="shared" si="220"/>
        <v>1.3890692527396957E-2</v>
      </c>
      <c r="Q478" s="10">
        <f t="shared" si="220"/>
        <v>1.7308196170347304E-2</v>
      </c>
      <c r="R478" s="10">
        <f t="shared" si="220"/>
        <v>3.1587730699856501E-2</v>
      </c>
      <c r="S478" s="10">
        <f t="shared" si="220"/>
        <v>3.1955830161361075E-2</v>
      </c>
      <c r="T478" s="10">
        <f t="shared" si="220"/>
        <v>5.1464118044088965E-2</v>
      </c>
      <c r="U478" s="13">
        <f t="shared" si="215"/>
        <v>95.105480333478113</v>
      </c>
    </row>
    <row r="479" spans="1:21" x14ac:dyDescent="0.2">
      <c r="A479">
        <v>500</v>
      </c>
      <c r="B479" s="2" t="s">
        <v>24</v>
      </c>
      <c r="C479">
        <v>750</v>
      </c>
      <c r="D479" s="5">
        <f t="shared" si="207"/>
        <v>6.041828271474637E-3</v>
      </c>
      <c r="E479" s="5">
        <f t="shared" si="208"/>
        <v>6.4156677001585144E-3</v>
      </c>
      <c r="F479" s="5">
        <f t="shared" si="209"/>
        <v>1.2053632511565777E-2</v>
      </c>
      <c r="G479" s="5">
        <f t="shared" si="210"/>
        <v>5.5468729735096284E-3</v>
      </c>
      <c r="H479" s="5">
        <f t="shared" si="211"/>
        <v>5.5751335600730881E-3</v>
      </c>
      <c r="I479" s="5">
        <f t="shared" si="212"/>
        <v>-1.1432335719779863E-3</v>
      </c>
      <c r="J479" s="5">
        <f t="shared" si="213"/>
        <v>1.4556911671674892E-2</v>
      </c>
      <c r="K479" s="8">
        <v>94.6</v>
      </c>
      <c r="L479" s="8">
        <f t="shared" si="219"/>
        <v>93.339911198815983</v>
      </c>
      <c r="N479" s="10">
        <f t="shared" si="220"/>
        <v>9.1315435706524391E-3</v>
      </c>
      <c r="O479" s="10">
        <f t="shared" si="220"/>
        <v>2.3547939419066015E-2</v>
      </c>
      <c r="P479" s="10">
        <f t="shared" si="220"/>
        <v>1.3147520078228846E-2</v>
      </c>
      <c r="Q479" s="10">
        <f t="shared" si="220"/>
        <v>1.6372486350568347E-2</v>
      </c>
      <c r="R479" s="10">
        <f t="shared" si="220"/>
        <v>2.984396822591534E-2</v>
      </c>
      <c r="S479" s="10">
        <f t="shared" si="220"/>
        <v>3.0359241248524342E-2</v>
      </c>
      <c r="T479" s="10">
        <f t="shared" si="220"/>
        <v>4.9046813116478558E-2</v>
      </c>
      <c r="U479" s="13">
        <f t="shared" si="215"/>
        <v>95.324630654873104</v>
      </c>
    </row>
    <row r="480" spans="1:21" x14ac:dyDescent="0.2">
      <c r="A480">
        <v>560</v>
      </c>
      <c r="B480" s="2" t="s">
        <v>24</v>
      </c>
      <c r="C480">
        <v>750</v>
      </c>
      <c r="D480" s="5">
        <f t="shared" si="207"/>
        <v>5.8844999463682976E-3</v>
      </c>
      <c r="E480" s="5">
        <f t="shared" si="208"/>
        <v>6.3332464373146574E-3</v>
      </c>
      <c r="F480" s="5">
        <f t="shared" si="209"/>
        <v>1.2030091076316016E-2</v>
      </c>
      <c r="G480" s="5">
        <f t="shared" si="210"/>
        <v>5.4997849102657037E-3</v>
      </c>
      <c r="H480" s="5">
        <f t="shared" si="211"/>
        <v>5.6237749585112545E-3</v>
      </c>
      <c r="I480" s="5">
        <f t="shared" si="212"/>
        <v>-1.0945161525215963E-3</v>
      </c>
      <c r="J480" s="5">
        <f t="shared" si="213"/>
        <v>1.351147617830642E-2</v>
      </c>
      <c r="K480" s="8">
        <v>94.6</v>
      </c>
      <c r="L480" s="8">
        <f t="shared" si="219"/>
        <v>93.339911198815983</v>
      </c>
      <c r="N480" s="10">
        <f t="shared" si="220"/>
        <v>8.8984324811350497E-3</v>
      </c>
      <c r="O480" s="10">
        <f t="shared" si="220"/>
        <v>2.2363084436224936E-2</v>
      </c>
      <c r="P480" s="10">
        <f t="shared" si="220"/>
        <v>1.2889223919290921E-2</v>
      </c>
      <c r="Q480" s="10">
        <f t="shared" si="220"/>
        <v>1.5928215951110606E-2</v>
      </c>
      <c r="R480" s="10">
        <f t="shared" si="220"/>
        <v>2.863144215465014E-2</v>
      </c>
      <c r="S480" s="10">
        <f t="shared" si="220"/>
        <v>2.9859338395509017E-2</v>
      </c>
      <c r="T480" s="10">
        <f t="shared" si="220"/>
        <v>4.7788357354560773E-2</v>
      </c>
      <c r="U480" s="13">
        <f t="shared" si="215"/>
        <v>95.439121171835112</v>
      </c>
    </row>
    <row r="481" spans="1:21" x14ac:dyDescent="0.2">
      <c r="A481">
        <v>630</v>
      </c>
      <c r="B481" s="2" t="s">
        <v>24</v>
      </c>
      <c r="C481">
        <v>750</v>
      </c>
      <c r="D481" s="5">
        <f t="shared" si="207"/>
        <v>5.6638238249732721E-3</v>
      </c>
      <c r="E481" s="5">
        <f t="shared" si="208"/>
        <v>6.2187877500581856E-3</v>
      </c>
      <c r="F481" s="5">
        <f t="shared" si="209"/>
        <v>1.209885603104259E-2</v>
      </c>
      <c r="G481" s="5">
        <f t="shared" si="210"/>
        <v>5.5013556021734078E-3</v>
      </c>
      <c r="H481" s="5">
        <f t="shared" si="211"/>
        <v>5.5797885210933512E-3</v>
      </c>
      <c r="I481" s="5">
        <f t="shared" si="212"/>
        <v>-7.3559015090352009E-4</v>
      </c>
      <c r="J481" s="5">
        <f t="shared" si="213"/>
        <v>1.2187099503005144E-2</v>
      </c>
      <c r="K481" s="8">
        <v>94.6</v>
      </c>
      <c r="L481" s="8">
        <f t="shared" si="219"/>
        <v>93.339911198815983</v>
      </c>
      <c r="N481" s="10">
        <f t="shared" si="220"/>
        <v>8.6602501758344073E-3</v>
      </c>
      <c r="O481" s="10">
        <f t="shared" si="220"/>
        <v>2.11502842996413E-2</v>
      </c>
      <c r="P481" s="10">
        <f t="shared" si="220"/>
        <v>1.2634829447184963E-2</v>
      </c>
      <c r="Q481" s="10">
        <f t="shared" si="220"/>
        <v>1.5513317740902555E-2</v>
      </c>
      <c r="R481" s="10">
        <f t="shared" si="220"/>
        <v>2.7395065991224685E-2</v>
      </c>
      <c r="S481" s="10">
        <f t="shared" si="220"/>
        <v>2.9430733437190271E-2</v>
      </c>
      <c r="T481" s="10">
        <f t="shared" si="220"/>
        <v>4.6514121081442435E-2</v>
      </c>
      <c r="U481" s="13">
        <f t="shared" si="215"/>
        <v>95.555327907723239</v>
      </c>
    </row>
    <row r="482" spans="1:21" x14ac:dyDescent="0.2">
      <c r="A482">
        <v>710</v>
      </c>
      <c r="B482" s="2" t="s">
        <v>24</v>
      </c>
      <c r="C482">
        <v>750</v>
      </c>
      <c r="D482" s="5">
        <f t="shared" si="207"/>
        <v>5.6680658667320021E-3</v>
      </c>
      <c r="E482" s="5">
        <f t="shared" si="208"/>
        <v>6.1337066895249676E-3</v>
      </c>
      <c r="F482" s="5">
        <f t="shared" si="209"/>
        <v>1.3371068928304412E-2</v>
      </c>
      <c r="G482" s="5">
        <f t="shared" si="210"/>
        <v>5.5256990113224519E-3</v>
      </c>
      <c r="H482" s="5">
        <f t="shared" si="211"/>
        <v>5.5766867718037502E-3</v>
      </c>
      <c r="I482" s="5">
        <f t="shared" si="212"/>
        <v>-6.2607513594765962E-4</v>
      </c>
      <c r="J482" s="5">
        <f t="shared" si="213"/>
        <v>1.0680483855819517E-2</v>
      </c>
      <c r="K482" s="8">
        <v>94.6</v>
      </c>
      <c r="L482" s="8">
        <f t="shared" si="219"/>
        <v>93.339911198815983</v>
      </c>
      <c r="N482" s="10">
        <f t="shared" si="220"/>
        <v>8.6563187838883515E-3</v>
      </c>
      <c r="O482" s="10">
        <f t="shared" si="220"/>
        <v>1.9821560743072477E-2</v>
      </c>
      <c r="P482" s="10">
        <f t="shared" si="220"/>
        <v>1.2848511725485659E-2</v>
      </c>
      <c r="Q482" s="10">
        <f t="shared" si="220"/>
        <v>1.5474025139204683E-2</v>
      </c>
      <c r="R482" s="10">
        <f t="shared" si="220"/>
        <v>2.6289116362054606E-2</v>
      </c>
      <c r="S482" s="10">
        <f t="shared" si="220"/>
        <v>3.030552132632398E-2</v>
      </c>
      <c r="T482" s="10">
        <f t="shared" si="220"/>
        <v>4.6329635987559417E-2</v>
      </c>
      <c r="U482" s="13">
        <f t="shared" si="215"/>
        <v>95.572175880898953</v>
      </c>
    </row>
    <row r="483" spans="1:21" x14ac:dyDescent="0.2">
      <c r="A483">
        <v>800</v>
      </c>
      <c r="B483" s="2" t="s">
        <v>24</v>
      </c>
      <c r="C483">
        <v>750</v>
      </c>
      <c r="D483" s="5">
        <f t="shared" si="207"/>
        <v>5.6571462850359584E-3</v>
      </c>
      <c r="E483" s="5">
        <f t="shared" si="208"/>
        <v>6.0664187618325038E-3</v>
      </c>
      <c r="F483" s="5">
        <f t="shared" si="209"/>
        <v>1.462527145315274E-2</v>
      </c>
      <c r="G483" s="5">
        <f t="shared" si="210"/>
        <v>5.5031132509189423E-3</v>
      </c>
      <c r="H483" s="5">
        <f t="shared" si="211"/>
        <v>5.5989443497665506E-3</v>
      </c>
      <c r="I483" s="5">
        <f t="shared" si="212"/>
        <v>-4.720201566488641E-4</v>
      </c>
      <c r="J483" s="5">
        <f t="shared" si="213"/>
        <v>9.1522216242650896E-3</v>
      </c>
      <c r="K483" s="8">
        <v>94.6</v>
      </c>
      <c r="L483" s="8">
        <f t="shared" si="219"/>
        <v>93.339911198815983</v>
      </c>
      <c r="N483" s="10">
        <f t="shared" si="220"/>
        <v>8.6496962745823639E-3</v>
      </c>
      <c r="O483" s="10">
        <f t="shared" si="220"/>
        <v>1.8493744243522504E-2</v>
      </c>
      <c r="P483" s="10">
        <f t="shared" si="220"/>
        <v>1.306013813615106E-2</v>
      </c>
      <c r="Q483" s="10">
        <f t="shared" si="220"/>
        <v>1.5436542035207506E-2</v>
      </c>
      <c r="R483" s="10">
        <f t="shared" si="220"/>
        <v>2.517816770975773E-2</v>
      </c>
      <c r="S483" s="10">
        <f t="shared" si="220"/>
        <v>3.1176396227934396E-2</v>
      </c>
      <c r="T483" s="10">
        <f t="shared" si="220"/>
        <v>4.6131095568322907E-2</v>
      </c>
      <c r="U483" s="13">
        <f t="shared" si="215"/>
        <v>95.590314085515089</v>
      </c>
    </row>
    <row r="484" spans="1:21" x14ac:dyDescent="0.2">
      <c r="A484">
        <v>900</v>
      </c>
      <c r="B484" s="2" t="s">
        <v>24</v>
      </c>
      <c r="C484">
        <v>750</v>
      </c>
      <c r="D484" s="5">
        <f t="shared" si="207"/>
        <v>5.4814222630903062E-3</v>
      </c>
      <c r="E484" s="5">
        <f t="shared" si="208"/>
        <v>5.7561778188076479E-3</v>
      </c>
      <c r="F484" s="5">
        <f t="shared" si="209"/>
        <v>1.3141017659381575E-2</v>
      </c>
      <c r="G484" s="5">
        <f t="shared" si="210"/>
        <v>5.5202430679156117E-3</v>
      </c>
      <c r="H484" s="5">
        <f t="shared" si="211"/>
        <v>5.5703531806785486E-3</v>
      </c>
      <c r="I484" s="5">
        <f t="shared" si="212"/>
        <v>-7.0860166086830767E-4</v>
      </c>
      <c r="J484" s="5">
        <f t="shared" si="213"/>
        <v>1.0242791743653924E-2</v>
      </c>
      <c r="K484" s="8">
        <v>94.6</v>
      </c>
      <c r="L484" s="8">
        <f t="shared" si="219"/>
        <v>93.339911198815983</v>
      </c>
      <c r="N484" s="10">
        <f t="shared" si="220"/>
        <v>8.3128173803130659E-3</v>
      </c>
      <c r="O484" s="10">
        <f t="shared" si="220"/>
        <v>1.9004178245060496E-2</v>
      </c>
      <c r="P484" s="10">
        <f t="shared" si="220"/>
        <v>1.2367334020421282E-2</v>
      </c>
      <c r="Q484" s="10">
        <f t="shared" si="220"/>
        <v>1.4889340150100712E-2</v>
      </c>
      <c r="R484" s="10">
        <f t="shared" si="220"/>
        <v>2.5331665499252594E-2</v>
      </c>
      <c r="S484" s="10">
        <f t="shared" si="220"/>
        <v>2.9357663908907403E-2</v>
      </c>
      <c r="T484" s="10">
        <f t="shared" si="220"/>
        <v>4.5003404072659334E-2</v>
      </c>
      <c r="U484" s="13">
        <f t="shared" si="215"/>
        <v>95.693468184192625</v>
      </c>
    </row>
    <row r="485" spans="1:21" x14ac:dyDescent="0.2">
      <c r="A485">
        <v>1000</v>
      </c>
      <c r="B485" s="2" t="s">
        <v>24</v>
      </c>
      <c r="C485">
        <v>750</v>
      </c>
      <c r="D485" s="5">
        <f t="shared" si="207"/>
        <v>5.2868105218293326E-3</v>
      </c>
      <c r="E485" s="5">
        <f t="shared" si="208"/>
        <v>5.4661605901148436E-3</v>
      </c>
      <c r="F485" s="5">
        <f t="shared" si="209"/>
        <v>1.1631315786202315E-2</v>
      </c>
      <c r="G485" s="5">
        <f t="shared" si="210"/>
        <v>5.5291497403620604E-3</v>
      </c>
      <c r="H485" s="5">
        <f t="shared" si="211"/>
        <v>5.5541963716472659E-3</v>
      </c>
      <c r="I485" s="5">
        <f t="shared" si="212"/>
        <v>-8.8278995429701135E-4</v>
      </c>
      <c r="J485" s="5">
        <f t="shared" si="213"/>
        <v>1.1282520555086894E-2</v>
      </c>
      <c r="K485" s="8">
        <v>94.6</v>
      </c>
      <c r="L485" s="8">
        <f t="shared" si="219"/>
        <v>93.339911198815983</v>
      </c>
      <c r="N485" s="10">
        <f t="shared" si="220"/>
        <v>7.9728569963842724E-3</v>
      </c>
      <c r="O485" s="10">
        <f t="shared" si="220"/>
        <v>1.9509463215104057E-2</v>
      </c>
      <c r="P485" s="10">
        <f t="shared" si="220"/>
        <v>1.1671750057249309E-2</v>
      </c>
      <c r="Q485" s="10">
        <f t="shared" si="220"/>
        <v>1.4345235915833763E-2</v>
      </c>
      <c r="R485" s="10">
        <f t="shared" si="220"/>
        <v>2.548057432732008E-2</v>
      </c>
      <c r="S485" s="10">
        <f t="shared" si="220"/>
        <v>2.7534358587772027E-2</v>
      </c>
      <c r="T485" s="10">
        <f t="shared" si="220"/>
        <v>4.386736361094571E-2</v>
      </c>
      <c r="U485" s="13">
        <f t="shared" si="215"/>
        <v>95.797611349855814</v>
      </c>
    </row>
    <row r="486" spans="1:21" x14ac:dyDescent="0.2">
      <c r="D486" s="5"/>
      <c r="E486" s="5"/>
      <c r="F486" s="5"/>
      <c r="G486" s="5"/>
      <c r="H486" s="5"/>
      <c r="I486" s="5"/>
      <c r="J486" s="5"/>
      <c r="K486" s="8"/>
      <c r="L486" s="8"/>
      <c r="N486" s="10"/>
      <c r="O486" s="10"/>
      <c r="P486" s="10"/>
      <c r="Q486" s="10"/>
      <c r="R486" s="10"/>
      <c r="S486" s="10"/>
      <c r="T486" s="10"/>
      <c r="U486" s="13"/>
    </row>
    <row r="487" spans="1:21" x14ac:dyDescent="0.2">
      <c r="D487" s="5"/>
      <c r="E487" s="5"/>
      <c r="F487" s="5"/>
      <c r="G487" s="5"/>
      <c r="H487" s="5"/>
      <c r="I487" s="5"/>
      <c r="J487" s="5"/>
      <c r="K487" s="8"/>
      <c r="L487" s="8"/>
      <c r="N487" s="10"/>
      <c r="O487" s="10"/>
      <c r="P487" s="10"/>
      <c r="Q487" s="10"/>
      <c r="R487" s="10"/>
      <c r="S487" s="10"/>
      <c r="T487" s="10"/>
      <c r="U487" s="13"/>
    </row>
    <row r="488" spans="1:21" x14ac:dyDescent="0.2">
      <c r="D488" s="5"/>
      <c r="E488" s="5"/>
      <c r="F488" s="5"/>
      <c r="G488" s="5"/>
      <c r="H488" s="5"/>
      <c r="I488" s="5"/>
      <c r="J488" s="5"/>
      <c r="K488" s="8"/>
      <c r="L488" s="8"/>
      <c r="N488" s="10"/>
      <c r="O488" s="10"/>
      <c r="P488" s="10"/>
      <c r="Q488" s="10"/>
      <c r="R488" s="10"/>
      <c r="S488" s="10"/>
      <c r="T488" s="10"/>
      <c r="U488" s="13"/>
    </row>
    <row r="489" spans="1:21" ht="26" x14ac:dyDescent="0.3">
      <c r="A489" s="7" t="s">
        <v>25</v>
      </c>
      <c r="B489" s="21"/>
    </row>
    <row r="490" spans="1:21" x14ac:dyDescent="0.2">
      <c r="K490" s="3" t="s">
        <v>26</v>
      </c>
      <c r="L490" s="3" t="s">
        <v>26</v>
      </c>
      <c r="M490" s="3" t="s">
        <v>0</v>
      </c>
      <c r="N490" s="3" t="s">
        <v>22</v>
      </c>
      <c r="O490" s="3" t="s">
        <v>18</v>
      </c>
      <c r="P490" s="3" t="s">
        <v>21</v>
      </c>
      <c r="Q490" s="3" t="s">
        <v>20</v>
      </c>
      <c r="R490" s="3" t="s">
        <v>17</v>
      </c>
      <c r="S490" s="3" t="s">
        <v>19</v>
      </c>
      <c r="T490" s="3" t="s">
        <v>16</v>
      </c>
      <c r="U490" s="3" t="s">
        <v>23</v>
      </c>
    </row>
    <row r="491" spans="1:21" x14ac:dyDescent="0.2">
      <c r="K491" s="3" t="s">
        <v>28</v>
      </c>
      <c r="L491" s="3" t="s">
        <v>27</v>
      </c>
      <c r="M491" s="2" t="s">
        <v>1</v>
      </c>
      <c r="N491">
        <v>0.25</v>
      </c>
      <c r="O491">
        <v>0.25</v>
      </c>
      <c r="P491">
        <v>0.5</v>
      </c>
      <c r="Q491">
        <v>0.5</v>
      </c>
      <c r="R491">
        <v>0.5</v>
      </c>
      <c r="S491">
        <v>1</v>
      </c>
      <c r="T491">
        <v>1</v>
      </c>
      <c r="U491" s="2">
        <v>1</v>
      </c>
    </row>
    <row r="492" spans="1:21" x14ac:dyDescent="0.2">
      <c r="A492" s="3" t="s">
        <v>42</v>
      </c>
      <c r="B492" s="3" t="s">
        <v>39</v>
      </c>
      <c r="C492" s="3" t="s">
        <v>40</v>
      </c>
      <c r="D492" s="12" t="s">
        <v>9</v>
      </c>
      <c r="E492" s="12" t="s">
        <v>10</v>
      </c>
      <c r="F492" s="12" t="s">
        <v>11</v>
      </c>
      <c r="G492" s="12" t="s">
        <v>12</v>
      </c>
      <c r="H492" s="12" t="s">
        <v>13</v>
      </c>
      <c r="I492" s="12" t="s">
        <v>14</v>
      </c>
      <c r="J492" s="12" t="s">
        <v>15</v>
      </c>
      <c r="K492" s="3" t="s">
        <v>8</v>
      </c>
      <c r="L492" s="3" t="s">
        <v>8</v>
      </c>
      <c r="M492" s="4" t="s">
        <v>4</v>
      </c>
      <c r="N492">
        <v>0.25</v>
      </c>
      <c r="O492">
        <v>1</v>
      </c>
      <c r="P492">
        <v>0.25</v>
      </c>
      <c r="Q492">
        <v>0.5</v>
      </c>
      <c r="R492">
        <v>1</v>
      </c>
      <c r="S492">
        <v>0.5</v>
      </c>
      <c r="T492">
        <v>1</v>
      </c>
      <c r="U492" s="2">
        <v>1</v>
      </c>
    </row>
    <row r="493" spans="1:21" x14ac:dyDescent="0.2">
      <c r="A493">
        <v>0.12</v>
      </c>
      <c r="B493" s="2" t="s">
        <v>25</v>
      </c>
      <c r="C493">
        <v>1500</v>
      </c>
      <c r="D493" s="5">
        <f>-1/9*T493+28/45*R493-8/45*O493+4/9*S493-22/9*Q493-8/45*P493+128/45*N493</f>
        <v>0.2027608602085898</v>
      </c>
      <c r="E493" s="5">
        <f>2/3*T493-6/5*R493+8/15*O493-8/3*S493+8/3*Q493+128/15*P493-128/15*N493</f>
        <v>7.2890050243517246E-2</v>
      </c>
      <c r="F493" s="5">
        <f>-8/9*T493+56/45*R493-16/45*O493+32/9*S493-32/9*Q493-256/45*P493+256/45*N493</f>
        <v>4.7831056149416629E-2</v>
      </c>
      <c r="G493" s="5">
        <f>-8/3*T493+56/5*R493-128/15*O493+8/3*S493-8/3*Q493-128/15*P493+128/15*N493</f>
        <v>1.8676641832822138E-3</v>
      </c>
      <c r="H493" s="5">
        <f>32/9*T493-416/45*R493+256/45*O493-32/9*S493+32/9*Q493+256/45*P493-256/45*N493</f>
        <v>2.4472471672760676E-3</v>
      </c>
      <c r="I493" s="5">
        <f>-2*R493+10*Q493-8*P493</f>
        <v>-0.18307256018624063</v>
      </c>
      <c r="J493" s="5">
        <f>4/9*T493-28/45*R493+128/45*O493-4/9*S493-68/9*Q493+368/45*P493-128/45*N493</f>
        <v>0.34501853348838019</v>
      </c>
      <c r="K493" s="8">
        <v>69.8</v>
      </c>
      <c r="L493" s="8">
        <f>100/(1+(1+0.15)*(100/K493-1))</f>
        <v>66.775088491342188</v>
      </c>
      <c r="N493" s="10">
        <f t="shared" ref="N493:T502" si="221">N331*(100-$K493)/$K493*$K331/(100-$K331)</f>
        <v>0.19980707388738222</v>
      </c>
      <c r="O493" s="10">
        <f t="shared" si="221"/>
        <v>0.38653865607472276</v>
      </c>
      <c r="P493" s="10">
        <f t="shared" si="221"/>
        <v>0.22705577040688241</v>
      </c>
      <c r="Q493" s="10">
        <f t="shared" si="221"/>
        <v>0.24626841361754237</v>
      </c>
      <c r="R493" s="10">
        <f t="shared" si="221"/>
        <v>0.41465526655330254</v>
      </c>
      <c r="S493" s="10">
        <f t="shared" si="221"/>
        <v>0.31927904771813786</v>
      </c>
      <c r="T493" s="10">
        <f t="shared" si="221"/>
        <v>0.48974285125422179</v>
      </c>
      <c r="U493" s="13">
        <f>100/(1+T493)</f>
        <v>67.12567871415493</v>
      </c>
    </row>
    <row r="494" spans="1:21" x14ac:dyDescent="0.2">
      <c r="A494">
        <v>0.18</v>
      </c>
      <c r="B494" s="2" t="s">
        <v>25</v>
      </c>
      <c r="C494">
        <v>1500</v>
      </c>
      <c r="D494" s="5">
        <f t="shared" ref="D494:D530" si="222">-1/9*T494+28/45*R494-8/45*O494+4/9*S494-22/9*Q494-8/45*P494+128/45*N494</f>
        <v>0.15533162534200051</v>
      </c>
      <c r="E494" s="5">
        <f t="shared" ref="E494:E530" si="223">2/3*T494-6/5*R494+8/15*O494-8/3*S494+8/3*Q494+128/15*P494-128/15*N494</f>
        <v>5.8498454313787862E-2</v>
      </c>
      <c r="F494" s="5">
        <f t="shared" ref="F494:F530" si="224">-8/9*T494+56/45*R494-16/45*O494+32/9*S494-32/9*Q494-256/45*P494+256/45*N494</f>
        <v>3.8455454950534484E-2</v>
      </c>
      <c r="G494" s="5">
        <f t="shared" ref="G494:G530" si="225">-8/3*T494+56/5*R494-128/15*O494+8/3*S494-8/3*Q494-128/15*P494+128/15*N494</f>
        <v>1.2926802765500511E-3</v>
      </c>
      <c r="H494" s="5">
        <f t="shared" ref="H494:H530" si="226">32/9*T494-416/45*R494+256/45*O494-32/9*S494+32/9*Q494+256/45*P494-256/45*N494</f>
        <v>1.8303659615226398E-3</v>
      </c>
      <c r="I494" s="5">
        <f t="shared" ref="I494:I530" si="227">-2*R494+10*Q494-8*P494</f>
        <v>-7.4191562716086734E-2</v>
      </c>
      <c r="J494" s="5">
        <f t="shared" ref="J494:J530" si="228">4/9*T494-28/45*R494+128/45*O494-4/9*S494-68/9*Q494+368/45*P494-128/45*N494</f>
        <v>0.19655010581870047</v>
      </c>
      <c r="K494" s="8">
        <v>74.7</v>
      </c>
      <c r="L494" s="8">
        <f t="shared" ref="L494:L515" si="229">100/(1+(1+0.15)*(100/K494-1))</f>
        <v>71.968784623536777</v>
      </c>
      <c r="N494" s="10">
        <f t="shared" si="221"/>
        <v>0.16612354378586136</v>
      </c>
      <c r="O494" s="10">
        <f t="shared" si="221"/>
        <v>0.29515581589920237</v>
      </c>
      <c r="P494" s="10">
        <f t="shared" si="221"/>
        <v>0.18800020289796621</v>
      </c>
      <c r="Q494" s="10">
        <f t="shared" si="221"/>
        <v>0.20651244424032381</v>
      </c>
      <c r="R494" s="10">
        <f t="shared" si="221"/>
        <v>0.31765719096779754</v>
      </c>
      <c r="S494" s="10">
        <f t="shared" si="221"/>
        <v>0.26510804126247278</v>
      </c>
      <c r="T494" s="10">
        <f t="shared" si="221"/>
        <v>0.37776712394700929</v>
      </c>
      <c r="U494" s="13">
        <f t="shared" ref="U494:U557" si="230">100/(1+T494)</f>
        <v>72.581206404113715</v>
      </c>
    </row>
    <row r="495" spans="1:21" x14ac:dyDescent="0.2">
      <c r="A495">
        <v>0.25</v>
      </c>
      <c r="B495" s="2" t="s">
        <v>25</v>
      </c>
      <c r="C495">
        <v>1500</v>
      </c>
      <c r="D495" s="5">
        <f t="shared" si="222"/>
        <v>0.12070692118462062</v>
      </c>
      <c r="E495" s="5">
        <f t="shared" si="223"/>
        <v>5.1697656528086888E-2</v>
      </c>
      <c r="F495" s="5">
        <f t="shared" si="224"/>
        <v>3.7362751932186855E-2</v>
      </c>
      <c r="G495" s="5">
        <f t="shared" si="225"/>
        <v>3.6765059578816039E-3</v>
      </c>
      <c r="H495" s="5">
        <f t="shared" si="226"/>
        <v>4.1857547271527684E-3</v>
      </c>
      <c r="I495" s="5">
        <f t="shared" si="227"/>
        <v>-6.182421511475189E-2</v>
      </c>
      <c r="J495" s="5">
        <f t="shared" si="228"/>
        <v>0.15383114222348809</v>
      </c>
      <c r="K495" s="8">
        <v>77.900000000000006</v>
      </c>
      <c r="L495" s="8">
        <f t="shared" si="229"/>
        <v>75.400474277694443</v>
      </c>
      <c r="N495" s="10">
        <f t="shared" si="221"/>
        <v>0.13019869593267891</v>
      </c>
      <c r="O495" s="10">
        <f t="shared" si="221"/>
        <v>0.22915417058105775</v>
      </c>
      <c r="P495" s="10">
        <f t="shared" si="221"/>
        <v>0.15023512327078636</v>
      </c>
      <c r="Q495" s="10">
        <f t="shared" si="221"/>
        <v>0.1641632883453891</v>
      </c>
      <c r="R495" s="10">
        <f t="shared" si="221"/>
        <v>0.250788056201176</v>
      </c>
      <c r="S495" s="10">
        <f t="shared" si="221"/>
        <v>0.21927857281464894</v>
      </c>
      <c r="T495" s="10">
        <f t="shared" si="221"/>
        <v>0.30963651743866477</v>
      </c>
      <c r="U495" s="13">
        <f t="shared" si="230"/>
        <v>76.357064474329135</v>
      </c>
    </row>
    <row r="496" spans="1:21" x14ac:dyDescent="0.2">
      <c r="A496">
        <v>0.37</v>
      </c>
      <c r="B496" s="2" t="s">
        <v>25</v>
      </c>
      <c r="C496">
        <v>1500</v>
      </c>
      <c r="D496" s="5">
        <f t="shared" si="222"/>
        <v>8.5084313631168529E-2</v>
      </c>
      <c r="E496" s="5">
        <f t="shared" si="223"/>
        <v>3.8784815965480224E-2</v>
      </c>
      <c r="F496" s="5">
        <f t="shared" si="224"/>
        <v>2.6135988727480908E-2</v>
      </c>
      <c r="G496" s="5">
        <f t="shared" si="225"/>
        <v>2.5220612189602587E-3</v>
      </c>
      <c r="H496" s="5">
        <f t="shared" si="226"/>
        <v>2.8308042729731087E-3</v>
      </c>
      <c r="I496" s="5">
        <f t="shared" si="227"/>
        <v>-2.656927480657123E-2</v>
      </c>
      <c r="J496" s="5">
        <f t="shared" si="228"/>
        <v>0.1268306041092272</v>
      </c>
      <c r="K496" s="8">
        <v>81.099999999999994</v>
      </c>
      <c r="L496" s="8">
        <f t="shared" si="229"/>
        <v>78.864199931929789</v>
      </c>
      <c r="N496" s="10">
        <f t="shared" si="221"/>
        <v>9.7749076008927627E-2</v>
      </c>
      <c r="O496" s="10">
        <f t="shared" si="221"/>
        <v>0.19748278679246309</v>
      </c>
      <c r="P496" s="10">
        <f t="shared" si="221"/>
        <v>0.11241835858082054</v>
      </c>
      <c r="Q496" s="10">
        <f t="shared" si="221"/>
        <v>0.12992591533923098</v>
      </c>
      <c r="R496" s="10">
        <f t="shared" si="221"/>
        <v>0.21324077977615832</v>
      </c>
      <c r="S496" s="10">
        <f t="shared" si="221"/>
        <v>0.1697663483211343</v>
      </c>
      <c r="T496" s="10">
        <f t="shared" si="221"/>
        <v>0.25561931311871899</v>
      </c>
      <c r="U496" s="13">
        <f t="shared" si="230"/>
        <v>79.641973451028775</v>
      </c>
    </row>
    <row r="497" spans="1:21" x14ac:dyDescent="0.2">
      <c r="A497">
        <v>0.55000000000000004</v>
      </c>
      <c r="B497" s="2" t="s">
        <v>25</v>
      </c>
      <c r="C497">
        <v>1500</v>
      </c>
      <c r="D497" s="5">
        <f t="shared" si="222"/>
        <v>7.2026518609239587E-2</v>
      </c>
      <c r="E497" s="5">
        <f t="shared" si="223"/>
        <v>3.0578462076434665E-2</v>
      </c>
      <c r="F497" s="5">
        <f t="shared" si="224"/>
        <v>2.0554270200264069E-2</v>
      </c>
      <c r="G497" s="5">
        <f t="shared" si="225"/>
        <v>6.1615993880437259E-6</v>
      </c>
      <c r="H497" s="5">
        <f t="shared" si="226"/>
        <v>2.6867703531568976E-4</v>
      </c>
      <c r="I497" s="5">
        <f t="shared" si="227"/>
        <v>-1.7093247304296955E-2</v>
      </c>
      <c r="J497" s="5">
        <f t="shared" si="228"/>
        <v>0.1042507888567375</v>
      </c>
      <c r="K497" s="8">
        <v>83.9</v>
      </c>
      <c r="L497" s="8">
        <f t="shared" si="229"/>
        <v>81.921593516574731</v>
      </c>
      <c r="N497" s="10">
        <f t="shared" si="221"/>
        <v>8.3199284287996278E-2</v>
      </c>
      <c r="O497" s="10">
        <f t="shared" si="221"/>
        <v>0.16813165028285965</v>
      </c>
      <c r="P497" s="10">
        <f t="shared" si="221"/>
        <v>9.4701070303652504E-2</v>
      </c>
      <c r="Q497" s="10">
        <f t="shared" si="221"/>
        <v>0.10998795327418961</v>
      </c>
      <c r="R497" s="10">
        <f t="shared" si="221"/>
        <v>0.17968210880848653</v>
      </c>
      <c r="S497" s="10">
        <f t="shared" si="221"/>
        <v>0.14074403410665015</v>
      </c>
      <c r="T497" s="10">
        <f t="shared" si="221"/>
        <v>0.21059163107308262</v>
      </c>
      <c r="U497" s="13">
        <f t="shared" si="230"/>
        <v>82.604238649294828</v>
      </c>
    </row>
    <row r="498" spans="1:21" x14ac:dyDescent="0.2">
      <c r="A498">
        <v>0.75</v>
      </c>
      <c r="B498" s="2" t="s">
        <v>25</v>
      </c>
      <c r="C498">
        <v>1500</v>
      </c>
      <c r="D498" s="5">
        <f t="shared" si="222"/>
        <v>5.585076107379483E-2</v>
      </c>
      <c r="E498" s="5">
        <f t="shared" si="223"/>
        <v>2.7124033518461044E-2</v>
      </c>
      <c r="F498" s="5">
        <f t="shared" si="224"/>
        <v>1.7400691442264526E-2</v>
      </c>
      <c r="G498" s="5">
        <f t="shared" si="225"/>
        <v>9.9746052862281775E-4</v>
      </c>
      <c r="H498" s="5">
        <f t="shared" si="226"/>
        <v>1.2081387258454646E-3</v>
      </c>
      <c r="I498" s="5">
        <f t="shared" si="227"/>
        <v>-1.3625389852138015E-2</v>
      </c>
      <c r="J498" s="5">
        <f t="shared" si="228"/>
        <v>9.922703745021566E-2</v>
      </c>
      <c r="K498" s="8">
        <v>85.7</v>
      </c>
      <c r="L498" s="8">
        <f t="shared" si="229"/>
        <v>83.90033775515198</v>
      </c>
      <c r="N498" s="10">
        <f t="shared" si="221"/>
        <v>6.6534959658813134E-2</v>
      </c>
      <c r="O498" s="10">
        <f t="shared" si="221"/>
        <v>0.1496458340691503</v>
      </c>
      <c r="P498" s="10">
        <f t="shared" si="221"/>
        <v>7.6608340880306214E-2</v>
      </c>
      <c r="Q498" s="10">
        <f t="shared" si="221"/>
        <v>9.195720636651955E-2</v>
      </c>
      <c r="R498" s="10">
        <f t="shared" si="221"/>
        <v>0.1601653632374419</v>
      </c>
      <c r="S498" s="10">
        <f t="shared" si="221"/>
        <v>0.11892095028462232</v>
      </c>
      <c r="T498" s="10">
        <f t="shared" si="221"/>
        <v>0.18818273288706636</v>
      </c>
      <c r="U498" s="13">
        <f t="shared" si="230"/>
        <v>84.162138728458302</v>
      </c>
    </row>
    <row r="499" spans="1:21" x14ac:dyDescent="0.2">
      <c r="A499">
        <v>1.1000000000000001</v>
      </c>
      <c r="B499" s="2" t="s">
        <v>25</v>
      </c>
      <c r="C499">
        <v>1500</v>
      </c>
      <c r="D499" s="5">
        <f t="shared" si="222"/>
        <v>4.4436342632655002E-2</v>
      </c>
      <c r="E499" s="5">
        <f t="shared" si="223"/>
        <v>2.4567991617816809E-2</v>
      </c>
      <c r="F499" s="5">
        <f t="shared" si="224"/>
        <v>1.7498734170371677E-2</v>
      </c>
      <c r="G499" s="5">
        <f t="shared" si="225"/>
        <v>5.6008441968480316E-4</v>
      </c>
      <c r="H499" s="5">
        <f t="shared" si="226"/>
        <v>8.4635364665880397E-4</v>
      </c>
      <c r="I499" s="5">
        <f t="shared" si="227"/>
        <v>-1.0401076188897629E-2</v>
      </c>
      <c r="J499" s="5">
        <f t="shared" si="228"/>
        <v>9.0427445007982582E-2</v>
      </c>
      <c r="K499" s="8">
        <v>87.2</v>
      </c>
      <c r="L499" s="8">
        <f t="shared" si="229"/>
        <v>85.557299843014121</v>
      </c>
      <c r="N499" s="10">
        <f t="shared" si="221"/>
        <v>5.4735515076521829E-2</v>
      </c>
      <c r="O499" s="10">
        <f t="shared" si="221"/>
        <v>0.13189129844968001</v>
      </c>
      <c r="P499" s="10">
        <f t="shared" si="221"/>
        <v>6.4177195163775083E-2</v>
      </c>
      <c r="Q499" s="10">
        <f t="shared" si="221"/>
        <v>7.8624252797080033E-2</v>
      </c>
      <c r="R499" s="10">
        <f t="shared" si="221"/>
        <v>0.1416130214247486</v>
      </c>
      <c r="S499" s="10">
        <f t="shared" si="221"/>
        <v>0.10426100109497631</v>
      </c>
      <c r="T499" s="10">
        <f t="shared" si="221"/>
        <v>0.16793587530627216</v>
      </c>
      <c r="U499" s="13">
        <f t="shared" si="230"/>
        <v>85.621139066197998</v>
      </c>
    </row>
    <row r="500" spans="1:21" x14ac:dyDescent="0.2">
      <c r="A500">
        <v>1.5</v>
      </c>
      <c r="B500" s="2" t="s">
        <v>25</v>
      </c>
      <c r="C500">
        <v>1500</v>
      </c>
      <c r="D500" s="5">
        <f t="shared" si="222"/>
        <v>3.837224184063974E-2</v>
      </c>
      <c r="E500" s="5">
        <f t="shared" si="223"/>
        <v>2.2386939529088823E-2</v>
      </c>
      <c r="F500" s="5">
        <f t="shared" si="224"/>
        <v>1.4324606891528036E-2</v>
      </c>
      <c r="G500" s="5">
        <f t="shared" si="225"/>
        <v>7.4393300192815426E-4</v>
      </c>
      <c r="H500" s="5">
        <f t="shared" si="226"/>
        <v>1.055335577075267E-3</v>
      </c>
      <c r="I500" s="5">
        <f t="shared" si="227"/>
        <v>-1.2091599410250398E-2</v>
      </c>
      <c r="J500" s="5">
        <f t="shared" si="228"/>
        <v>8.9057503004438154E-2</v>
      </c>
      <c r="K500" s="8">
        <v>88.2</v>
      </c>
      <c r="L500" s="8">
        <f t="shared" si="229"/>
        <v>86.666011594772527</v>
      </c>
      <c r="N500" s="10">
        <f t="shared" si="221"/>
        <v>4.7423205096600321E-2</v>
      </c>
      <c r="O500" s="10">
        <f t="shared" si="221"/>
        <v>0.12208210997186936</v>
      </c>
      <c r="P500" s="10">
        <f t="shared" si="221"/>
        <v>5.5729794937983017E-2</v>
      </c>
      <c r="Q500" s="10">
        <f t="shared" si="221"/>
        <v>6.9524389472858703E-2</v>
      </c>
      <c r="R500" s="10">
        <f t="shared" si="221"/>
        <v>0.13074856731748666</v>
      </c>
      <c r="S500" s="10">
        <f t="shared" si="221"/>
        <v>9.1752181451991738E-2</v>
      </c>
      <c r="T500" s="10">
        <f t="shared" si="221"/>
        <v>0.15384896043444746</v>
      </c>
      <c r="U500" s="13">
        <f t="shared" si="230"/>
        <v>86.66645586121426</v>
      </c>
    </row>
    <row r="501" spans="1:21" x14ac:dyDescent="0.2">
      <c r="A501">
        <v>2.2000000000000002</v>
      </c>
      <c r="B501" s="2" t="s">
        <v>25</v>
      </c>
      <c r="C501">
        <v>1500</v>
      </c>
      <c r="D501" s="5">
        <f t="shared" si="222"/>
        <v>2.3293437040796255E-2</v>
      </c>
      <c r="E501" s="5">
        <f t="shared" si="223"/>
        <v>1.9746631470203668E-2</v>
      </c>
      <c r="F501" s="5">
        <f t="shared" si="224"/>
        <v>1.3344084619724611E-2</v>
      </c>
      <c r="G501" s="5">
        <f t="shared" si="225"/>
        <v>6.2217758709362525E-3</v>
      </c>
      <c r="H501" s="5">
        <f t="shared" si="226"/>
        <v>5.3208827849390017E-3</v>
      </c>
      <c r="I501" s="5">
        <f t="shared" si="227"/>
        <v>1.0198506281445308E-2</v>
      </c>
      <c r="J501" s="5">
        <f t="shared" si="228"/>
        <v>5.7553930877751236E-2</v>
      </c>
      <c r="K501" s="8">
        <v>89.5</v>
      </c>
      <c r="L501" s="8">
        <f t="shared" si="229"/>
        <v>88.112232340635003</v>
      </c>
      <c r="N501" s="10">
        <f t="shared" si="221"/>
        <v>3.5328847393662773E-2</v>
      </c>
      <c r="O501" s="10">
        <f t="shared" si="221"/>
        <v>9.870453649806929E-2</v>
      </c>
      <c r="P501" s="10">
        <f t="shared" si="221"/>
        <v>4.2927090470531427E-2</v>
      </c>
      <c r="Q501" s="10">
        <f t="shared" si="221"/>
        <v>5.7100786948915405E-2</v>
      </c>
      <c r="R501" s="10">
        <f t="shared" si="221"/>
        <v>0.10869631972172865</v>
      </c>
      <c r="S501" s="10">
        <f t="shared" si="221"/>
        <v>7.8757553654853735E-2</v>
      </c>
      <c r="T501" s="10">
        <f t="shared" si="221"/>
        <v>0.13567924894579614</v>
      </c>
      <c r="U501" s="13">
        <f t="shared" si="230"/>
        <v>88.053030900076635</v>
      </c>
    </row>
    <row r="502" spans="1:21" x14ac:dyDescent="0.2">
      <c r="A502">
        <v>3</v>
      </c>
      <c r="B502" s="2" t="s">
        <v>25</v>
      </c>
      <c r="C502">
        <v>1500</v>
      </c>
      <c r="D502" s="5">
        <f t="shared" si="222"/>
        <v>2.4323980351548716E-2</v>
      </c>
      <c r="E502" s="5">
        <f t="shared" si="223"/>
        <v>1.6500577052355581E-2</v>
      </c>
      <c r="F502" s="5">
        <f t="shared" si="224"/>
        <v>9.9921528811733329E-3</v>
      </c>
      <c r="G502" s="5">
        <f t="shared" si="225"/>
        <v>2.7656426637657217E-3</v>
      </c>
      <c r="H502" s="5">
        <f t="shared" si="226"/>
        <v>2.8839448487591735E-3</v>
      </c>
      <c r="I502" s="5">
        <f t="shared" si="227"/>
        <v>-5.2367892420953077E-3</v>
      </c>
      <c r="J502" s="5">
        <f t="shared" si="228"/>
        <v>6.9298489118439416E-2</v>
      </c>
      <c r="K502" s="8">
        <v>90.4</v>
      </c>
      <c r="L502" s="8">
        <f t="shared" si="229"/>
        <v>89.116719242902207</v>
      </c>
      <c r="N502" s="10">
        <f t="shared" si="221"/>
        <v>3.2150071005276414E-2</v>
      </c>
      <c r="O502" s="10">
        <f t="shared" si="221"/>
        <v>9.4006991265044013E-2</v>
      </c>
      <c r="P502" s="10">
        <f t="shared" si="221"/>
        <v>3.8225753328903045E-2</v>
      </c>
      <c r="Q502" s="10">
        <f t="shared" si="221"/>
        <v>5.0304486642600246E-2</v>
      </c>
      <c r="R502" s="10">
        <f t="shared" si="221"/>
        <v>0.10123781451843669</v>
      </c>
      <c r="S502" s="10">
        <f t="shared" si="221"/>
        <v>6.6935334821771095E-2</v>
      </c>
      <c r="T502" s="10">
        <f t="shared" si="221"/>
        <v>0.12052799767394673</v>
      </c>
      <c r="U502" s="13">
        <f t="shared" si="230"/>
        <v>89.24364246818061</v>
      </c>
    </row>
    <row r="503" spans="1:21" x14ac:dyDescent="0.2">
      <c r="A503">
        <v>4</v>
      </c>
      <c r="B503" s="2" t="s">
        <v>25</v>
      </c>
      <c r="C503">
        <v>1500</v>
      </c>
      <c r="D503" s="5">
        <f t="shared" si="222"/>
        <v>2.2005026315194867E-2</v>
      </c>
      <c r="E503" s="5">
        <f t="shared" si="223"/>
        <v>1.7372029198878702E-2</v>
      </c>
      <c r="F503" s="5">
        <f t="shared" si="224"/>
        <v>1.2107948760098491E-2</v>
      </c>
      <c r="G503" s="5">
        <f t="shared" si="225"/>
        <v>2.6286193418158244E-3</v>
      </c>
      <c r="H503" s="5">
        <f t="shared" si="226"/>
        <v>2.9619997259250352E-3</v>
      </c>
      <c r="I503" s="5">
        <f t="shared" si="227"/>
        <v>-8.1861740257698767E-3</v>
      </c>
      <c r="J503" s="5">
        <f t="shared" si="228"/>
        <v>6.2031073675446163E-2</v>
      </c>
      <c r="K503" s="8">
        <v>91.1</v>
      </c>
      <c r="L503" s="8">
        <f t="shared" si="229"/>
        <v>89.899837173730688</v>
      </c>
      <c r="N503" s="10">
        <f t="shared" ref="N503:T512" si="231">N341*(100-$K503)/$K503*$K341/(100-$K341)</f>
        <v>2.8987821499338873E-2</v>
      </c>
      <c r="O503" s="10">
        <f t="shared" si="231"/>
        <v>8.1791959880421261E-2</v>
      </c>
      <c r="P503" s="10">
        <f t="shared" si="231"/>
        <v>3.5676852303081062E-2</v>
      </c>
      <c r="Q503" s="10">
        <f t="shared" si="231"/>
        <v>4.5646411911232719E-2</v>
      </c>
      <c r="R503" s="10">
        <f t="shared" si="231"/>
        <v>8.9617737356724278E-2</v>
      </c>
      <c r="S503" s="10">
        <f t="shared" si="231"/>
        <v>6.4297340447083823E-2</v>
      </c>
      <c r="T503" s="10">
        <f t="shared" si="231"/>
        <v>0.11092052299158911</v>
      </c>
      <c r="U503" s="13">
        <f t="shared" si="230"/>
        <v>90.015440286142876</v>
      </c>
    </row>
    <row r="504" spans="1:21" x14ac:dyDescent="0.2">
      <c r="A504">
        <v>5.5</v>
      </c>
      <c r="B504" s="2" t="s">
        <v>25</v>
      </c>
      <c r="C504">
        <v>1500</v>
      </c>
      <c r="D504" s="5">
        <f t="shared" si="222"/>
        <v>1.8353917273469425E-2</v>
      </c>
      <c r="E504" s="5">
        <f t="shared" si="223"/>
        <v>1.5421749616097213E-2</v>
      </c>
      <c r="F504" s="5">
        <f t="shared" si="224"/>
        <v>1.1490997878217918E-2</v>
      </c>
      <c r="G504" s="5">
        <f t="shared" si="225"/>
        <v>4.570235351470997E-3</v>
      </c>
      <c r="H504" s="5">
        <f t="shared" si="226"/>
        <v>4.8165474414936238E-3</v>
      </c>
      <c r="I504" s="5">
        <f t="shared" si="227"/>
        <v>-5.930228697115042E-3</v>
      </c>
      <c r="J504" s="5">
        <f t="shared" si="228"/>
        <v>5.3383500703646766E-2</v>
      </c>
      <c r="K504" s="8">
        <v>91.9</v>
      </c>
      <c r="L504" s="8">
        <f t="shared" si="229"/>
        <v>90.796818653361655</v>
      </c>
      <c r="N504" s="10">
        <f t="shared" si="231"/>
        <v>2.4871678230391589E-2</v>
      </c>
      <c r="O504" s="10">
        <f t="shared" si="231"/>
        <v>7.1824407104375182E-2</v>
      </c>
      <c r="P504" s="10">
        <f t="shared" si="231"/>
        <v>3.1009531579278493E-2</v>
      </c>
      <c r="Q504" s="10">
        <f t="shared" si="231"/>
        <v>4.0190616012453918E-2</v>
      </c>
      <c r="R504" s="10">
        <f t="shared" si="231"/>
        <v>7.9880068093713133E-2</v>
      </c>
      <c r="S504" s="10">
        <f t="shared" si="231"/>
        <v>5.7994121293379879E-2</v>
      </c>
      <c r="T504" s="10">
        <f t="shared" si="231"/>
        <v>0.10210671956728082</v>
      </c>
      <c r="U504" s="13">
        <f t="shared" si="230"/>
        <v>90.735314670128233</v>
      </c>
    </row>
    <row r="505" spans="1:21" x14ac:dyDescent="0.2">
      <c r="A505">
        <v>7.5</v>
      </c>
      <c r="B505" s="2" t="s">
        <v>25</v>
      </c>
      <c r="C505">
        <v>1500</v>
      </c>
      <c r="D505" s="5">
        <f t="shared" si="222"/>
        <v>1.4894316540866544E-2</v>
      </c>
      <c r="E505" s="5">
        <f t="shared" si="223"/>
        <v>1.3880091123198934E-2</v>
      </c>
      <c r="F505" s="5">
        <f t="shared" si="224"/>
        <v>9.5622390234554461E-3</v>
      </c>
      <c r="G505" s="5">
        <f t="shared" si="225"/>
        <v>4.2359863869197434E-3</v>
      </c>
      <c r="H505" s="5">
        <f t="shared" si="226"/>
        <v>4.5138694071959057E-3</v>
      </c>
      <c r="I505" s="5">
        <f t="shared" si="227"/>
        <v>-1.009605191450072E-2</v>
      </c>
      <c r="J505" s="5">
        <f t="shared" si="228"/>
        <v>5.7537183918703334E-2</v>
      </c>
      <c r="K505" s="8">
        <v>92.6</v>
      </c>
      <c r="L505" s="8">
        <f t="shared" si="229"/>
        <v>91.583423993670252</v>
      </c>
      <c r="N505" s="10">
        <f t="shared" si="231"/>
        <v>2.0117859866593504E-2</v>
      </c>
      <c r="O505" s="10">
        <f t="shared" si="231"/>
        <v>6.7744224699514494E-2</v>
      </c>
      <c r="P505" s="10">
        <f t="shared" si="231"/>
        <v>2.5499886658702335E-2</v>
      </c>
      <c r="Q505" s="10">
        <f t="shared" si="231"/>
        <v>3.4372807017070052E-2</v>
      </c>
      <c r="R505" s="10">
        <f t="shared" si="231"/>
        <v>7.4912514407791272E-2</v>
      </c>
      <c r="S505" s="10">
        <f t="shared" si="231"/>
        <v>4.9860380658475291E-2</v>
      </c>
      <c r="T505" s="10">
        <f t="shared" si="231"/>
        <v>9.4527634485839049E-2</v>
      </c>
      <c r="U505" s="13">
        <f t="shared" si="230"/>
        <v>91.363613717232099</v>
      </c>
    </row>
    <row r="506" spans="1:21" x14ac:dyDescent="0.2">
      <c r="A506">
        <v>11</v>
      </c>
      <c r="B506" s="2" t="s">
        <v>25</v>
      </c>
      <c r="C506">
        <v>1500</v>
      </c>
      <c r="D506" s="5">
        <f t="shared" si="222"/>
        <v>1.2627706632482603E-2</v>
      </c>
      <c r="E506" s="5">
        <f t="shared" si="223"/>
        <v>1.284327396213189E-2</v>
      </c>
      <c r="F506" s="5">
        <f t="shared" si="224"/>
        <v>9.3974007860613135E-3</v>
      </c>
      <c r="G506" s="5">
        <f t="shared" si="225"/>
        <v>3.6434067424875038E-3</v>
      </c>
      <c r="H506" s="5">
        <f t="shared" si="226"/>
        <v>3.7713369577069417E-3</v>
      </c>
      <c r="I506" s="5">
        <f t="shared" si="227"/>
        <v>-5.7102222471488717E-3</v>
      </c>
      <c r="J506" s="5">
        <f t="shared" si="228"/>
        <v>4.6042000778981941E-2</v>
      </c>
      <c r="K506" s="8">
        <v>93.3</v>
      </c>
      <c r="L506" s="8">
        <f t="shared" si="229"/>
        <v>92.371664769070833</v>
      </c>
      <c r="N506" s="10">
        <f t="shared" si="231"/>
        <v>1.794759217438598E-2</v>
      </c>
      <c r="O506" s="10">
        <f t="shared" si="231"/>
        <v>5.7904201449456044E-2</v>
      </c>
      <c r="P506" s="10">
        <f t="shared" si="231"/>
        <v>2.302154689762995E-2</v>
      </c>
      <c r="Q506" s="10">
        <f t="shared" si="231"/>
        <v>3.0745217283902559E-2</v>
      </c>
      <c r="R506" s="10">
        <f t="shared" si="231"/>
        <v>6.4495009952567434E-2</v>
      </c>
      <c r="S506" s="10">
        <f t="shared" si="231"/>
        <v>4.5377456376895477E-2</v>
      </c>
      <c r="T506" s="10">
        <f t="shared" si="231"/>
        <v>8.2614903612703267E-2</v>
      </c>
      <c r="U506" s="13">
        <f t="shared" si="230"/>
        <v>92.368948244014007</v>
      </c>
    </row>
    <row r="507" spans="1:21" x14ac:dyDescent="0.2">
      <c r="A507">
        <v>15</v>
      </c>
      <c r="B507" s="2" t="s">
        <v>25</v>
      </c>
      <c r="C507">
        <v>1500</v>
      </c>
      <c r="D507" s="5">
        <f t="shared" si="222"/>
        <v>1.0353880265427141E-2</v>
      </c>
      <c r="E507" s="5">
        <f t="shared" si="223"/>
        <v>1.1581117642962963E-2</v>
      </c>
      <c r="F507" s="5">
        <f t="shared" si="224"/>
        <v>8.7019279386679749E-3</v>
      </c>
      <c r="G507" s="5">
        <f t="shared" si="225"/>
        <v>3.8648265528457848E-3</v>
      </c>
      <c r="H507" s="5">
        <f t="shared" si="226"/>
        <v>3.9997444396300819E-3</v>
      </c>
      <c r="I507" s="5">
        <f t="shared" si="227"/>
        <v>-4.8624710562991114E-3</v>
      </c>
      <c r="J507" s="5">
        <f t="shared" si="228"/>
        <v>4.0557464868977877E-2</v>
      </c>
      <c r="K507" s="8">
        <v>93.9</v>
      </c>
      <c r="L507" s="8">
        <f t="shared" si="229"/>
        <v>93.048605261854036</v>
      </c>
      <c r="N507" s="10">
        <f t="shared" si="231"/>
        <v>1.5188265879176511E-2</v>
      </c>
      <c r="O507" s="10">
        <f t="shared" si="231"/>
        <v>5.0704214650701754E-2</v>
      </c>
      <c r="P507" s="10">
        <f t="shared" si="231"/>
        <v>1.9822416698457634E-2</v>
      </c>
      <c r="Q507" s="10">
        <f t="shared" si="231"/>
        <v>2.6761139107253164E-2</v>
      </c>
      <c r="R507" s="10">
        <f t="shared" si="231"/>
        <v>5.6947264270584823E-2</v>
      </c>
      <c r="S507" s="10">
        <f t="shared" si="231"/>
        <v>4.0311199284272008E-2</v>
      </c>
      <c r="T507" s="10">
        <f t="shared" si="231"/>
        <v>7.4196490652212718E-2</v>
      </c>
      <c r="U507" s="13">
        <f t="shared" si="230"/>
        <v>93.092838107564162</v>
      </c>
    </row>
    <row r="508" spans="1:21" x14ac:dyDescent="0.2">
      <c r="A508">
        <v>18.5</v>
      </c>
      <c r="B508" s="2" t="s">
        <v>25</v>
      </c>
      <c r="C508">
        <v>1500</v>
      </c>
      <c r="D508" s="5">
        <f t="shared" si="222"/>
        <v>9.5171090509262798E-3</v>
      </c>
      <c r="E508" s="5">
        <f t="shared" si="223"/>
        <v>1.0877461523929072E-2</v>
      </c>
      <c r="F508" s="5">
        <f t="shared" si="224"/>
        <v>7.9246211414228385E-3</v>
      </c>
      <c r="G508" s="5">
        <f t="shared" si="225"/>
        <v>3.5471178960076594E-3</v>
      </c>
      <c r="H508" s="5">
        <f t="shared" si="226"/>
        <v>3.6554855732167518E-3</v>
      </c>
      <c r="I508" s="5">
        <f t="shared" si="227"/>
        <v>-3.3876878523268206E-3</v>
      </c>
      <c r="J508" s="5">
        <f t="shared" si="228"/>
        <v>4.0273351219689932E-2</v>
      </c>
      <c r="K508" s="8">
        <v>94.2</v>
      </c>
      <c r="L508" s="8">
        <f t="shared" si="229"/>
        <v>93.38752850203231</v>
      </c>
      <c r="N508" s="10">
        <f t="shared" si="231"/>
        <v>1.447162869904188E-2</v>
      </c>
      <c r="O508" s="10">
        <f t="shared" si="231"/>
        <v>5.0732673942938532E-2</v>
      </c>
      <c r="P508" s="10">
        <f t="shared" si="231"/>
        <v>1.877512198272718E-2</v>
      </c>
      <c r="Q508" s="10">
        <f t="shared" si="231"/>
        <v>2.5983346562332581E-2</v>
      </c>
      <c r="R508" s="10">
        <f t="shared" si="231"/>
        <v>5.6510088806917595E-2</v>
      </c>
      <c r="S508" s="10">
        <f t="shared" si="231"/>
        <v>3.8494336462343307E-2</v>
      </c>
      <c r="T508" s="10">
        <f t="shared" si="231"/>
        <v>7.2407458552865525E-2</v>
      </c>
      <c r="U508" s="13">
        <f t="shared" si="230"/>
        <v>93.248139224005953</v>
      </c>
    </row>
    <row r="509" spans="1:21" x14ac:dyDescent="0.2">
      <c r="A509">
        <v>22</v>
      </c>
      <c r="B509" s="2" t="s">
        <v>25</v>
      </c>
      <c r="C509">
        <v>1500</v>
      </c>
      <c r="D509" s="5">
        <f t="shared" si="222"/>
        <v>9.2158529395381834E-3</v>
      </c>
      <c r="E509" s="5">
        <f t="shared" si="223"/>
        <v>1.0542292138456602E-2</v>
      </c>
      <c r="F509" s="5">
        <f t="shared" si="224"/>
        <v>8.0054623264249614E-3</v>
      </c>
      <c r="G509" s="5">
        <f t="shared" si="225"/>
        <v>1.6297130590555292E-3</v>
      </c>
      <c r="H509" s="5">
        <f t="shared" si="226"/>
        <v>1.7936983696252295E-3</v>
      </c>
      <c r="I509" s="5">
        <f t="shared" si="227"/>
        <v>-3.5606256120905011E-3</v>
      </c>
      <c r="J509" s="5">
        <f t="shared" si="228"/>
        <v>3.8343340207411591E-2</v>
      </c>
      <c r="K509" s="8">
        <v>94.5</v>
      </c>
      <c r="L509" s="8">
        <f t="shared" si="229"/>
        <v>93.726754277213004</v>
      </c>
      <c r="N509" s="10">
        <f t="shared" si="231"/>
        <v>1.3890540630298593E-2</v>
      </c>
      <c r="O509" s="10">
        <f t="shared" si="231"/>
        <v>4.7654016377740478E-2</v>
      </c>
      <c r="P509" s="10">
        <f t="shared" si="231"/>
        <v>1.8073622020434214E-2</v>
      </c>
      <c r="Q509" s="10">
        <f t="shared" si="231"/>
        <v>2.4609707116663909E-2</v>
      </c>
      <c r="R509" s="10">
        <f t="shared" si="231"/>
        <v>5.2534360307627939E-2</v>
      </c>
      <c r="S509" s="10">
        <f t="shared" si="231"/>
        <v>3.6424982507397612E-2</v>
      </c>
      <c r="T509" s="10">
        <f t="shared" si="231"/>
        <v>6.5969733428421676E-2</v>
      </c>
      <c r="U509" s="13">
        <f t="shared" si="230"/>
        <v>93.811293945819003</v>
      </c>
    </row>
    <row r="510" spans="1:21" x14ac:dyDescent="0.2">
      <c r="A510">
        <v>30</v>
      </c>
      <c r="B510" s="2" t="s">
        <v>25</v>
      </c>
      <c r="C510">
        <v>1500</v>
      </c>
      <c r="D510" s="5">
        <f t="shared" si="222"/>
        <v>6.6714666624659164E-3</v>
      </c>
      <c r="E510" s="5">
        <f t="shared" si="223"/>
        <v>9.0034707641242356E-3</v>
      </c>
      <c r="F510" s="5">
        <f t="shared" si="224"/>
        <v>5.547438531572163E-3</v>
      </c>
      <c r="G510" s="5">
        <f t="shared" si="225"/>
        <v>4.2262655196368265E-3</v>
      </c>
      <c r="H510" s="5">
        <f t="shared" si="226"/>
        <v>5.9804329388526145E-3</v>
      </c>
      <c r="I510" s="5">
        <f t="shared" si="227"/>
        <v>2.1732756572025169E-4</v>
      </c>
      <c r="J510" s="5">
        <f t="shared" si="228"/>
        <v>3.0939858948635698E-2</v>
      </c>
      <c r="K510" s="8">
        <v>94.9</v>
      </c>
      <c r="L510" s="8">
        <f t="shared" si="229"/>
        <v>94.179526621346696</v>
      </c>
      <c r="N510" s="10">
        <f t="shared" si="231"/>
        <v>1.1346518802351747E-2</v>
      </c>
      <c r="O510" s="10">
        <f t="shared" si="231"/>
        <v>4.1856579214663708E-2</v>
      </c>
      <c r="P510" s="10">
        <f t="shared" si="231"/>
        <v>1.4773649815299088E-2</v>
      </c>
      <c r="Q510" s="10">
        <f t="shared" si="231"/>
        <v>2.1305750446073021E-2</v>
      </c>
      <c r="R510" s="10">
        <f t="shared" si="231"/>
        <v>4.7325489186308627E-2</v>
      </c>
      <c r="S510" s="10">
        <f t="shared" si="231"/>
        <v>3.1617679092803719E-2</v>
      </c>
      <c r="T510" s="10">
        <f t="shared" si="231"/>
        <v>6.2586260931007734E-2</v>
      </c>
      <c r="U510" s="13">
        <f t="shared" si="230"/>
        <v>94.110006572438508</v>
      </c>
    </row>
    <row r="511" spans="1:21" x14ac:dyDescent="0.2">
      <c r="A511">
        <v>37</v>
      </c>
      <c r="B511" s="2" t="s">
        <v>25</v>
      </c>
      <c r="C511">
        <v>1500</v>
      </c>
      <c r="D511" s="5">
        <f t="shared" si="222"/>
        <v>1.4123480262903491E-2</v>
      </c>
      <c r="E511" s="5">
        <f t="shared" si="223"/>
        <v>1.9539352255776021E-3</v>
      </c>
      <c r="F511" s="5">
        <f t="shared" si="224"/>
        <v>9.3072596989253603E-3</v>
      </c>
      <c r="G511" s="5">
        <f t="shared" si="225"/>
        <v>5.7810842167808352E-3</v>
      </c>
      <c r="H511" s="5">
        <f t="shared" si="226"/>
        <v>-1.6404061259640973E-3</v>
      </c>
      <c r="I511" s="5">
        <f t="shared" si="227"/>
        <v>-5.1742113531774436E-3</v>
      </c>
      <c r="J511" s="5">
        <f t="shared" si="228"/>
        <v>3.4082155039942337E-2</v>
      </c>
      <c r="K511" s="8">
        <v>95.2</v>
      </c>
      <c r="L511" s="8">
        <f t="shared" si="229"/>
        <v>94.51945988880064</v>
      </c>
      <c r="N511" s="10">
        <f t="shared" si="231"/>
        <v>1.6114171256640421E-2</v>
      </c>
      <c r="O511" s="10">
        <f t="shared" si="231"/>
        <v>4.5444357158568059E-2</v>
      </c>
      <c r="P511" s="10">
        <f t="shared" si="231"/>
        <v>1.841887218818189E-2</v>
      </c>
      <c r="Q511" s="10">
        <f t="shared" si="231"/>
        <v>2.3980806028045348E-2</v>
      </c>
      <c r="R511" s="10">
        <f t="shared" si="231"/>
        <v>4.8815647064087905E-2</v>
      </c>
      <c r="S511" s="10">
        <f t="shared" si="231"/>
        <v>3.2353277793507509E-2</v>
      </c>
      <c r="T511" s="10">
        <f t="shared" si="231"/>
        <v>5.8433296964988064E-2</v>
      </c>
      <c r="U511" s="13">
        <f t="shared" si="230"/>
        <v>94.479265048393401</v>
      </c>
    </row>
    <row r="512" spans="1:21" x14ac:dyDescent="0.2">
      <c r="A512">
        <v>45</v>
      </c>
      <c r="B512" s="2" t="s">
        <v>25</v>
      </c>
      <c r="C512">
        <v>1500</v>
      </c>
      <c r="D512" s="5">
        <f t="shared" si="222"/>
        <v>6.8119651719515811E-3</v>
      </c>
      <c r="E512" s="5">
        <f t="shared" si="223"/>
        <v>8.5398502755609229E-3</v>
      </c>
      <c r="F512" s="5">
        <f t="shared" si="224"/>
        <v>7.7473206759159433E-3</v>
      </c>
      <c r="G512" s="5">
        <f t="shared" si="225"/>
        <v>3.0368838138930404E-3</v>
      </c>
      <c r="H512" s="5">
        <f t="shared" si="226"/>
        <v>3.1018223368490597E-3</v>
      </c>
      <c r="I512" s="5">
        <f t="shared" si="227"/>
        <v>-1.915187479303429E-3</v>
      </c>
      <c r="J512" s="5">
        <f t="shared" si="228"/>
        <v>2.9561599696219212E-2</v>
      </c>
      <c r="K512" s="8">
        <v>95.4</v>
      </c>
      <c r="L512" s="8">
        <f t="shared" si="229"/>
        <v>94.746250869003887</v>
      </c>
      <c r="N512" s="10">
        <f t="shared" si="231"/>
        <v>1.0859506197369797E-2</v>
      </c>
      <c r="O512" s="10">
        <f t="shared" si="231"/>
        <v>3.8030632349528651E-2</v>
      </c>
      <c r="P512" s="10">
        <f t="shared" si="231"/>
        <v>1.4530892183096293E-2</v>
      </c>
      <c r="Q512" s="10">
        <f t="shared" si="231"/>
        <v>2.0025001035903808E-2</v>
      </c>
      <c r="R512" s="10">
        <f t="shared" si="231"/>
        <v>4.2959030186785582E-2</v>
      </c>
      <c r="S512" s="10">
        <f t="shared" si="231"/>
        <v>3.1066618845517046E-2</v>
      </c>
      <c r="T512" s="10">
        <f t="shared" si="231"/>
        <v>5.6884254491086306E-2</v>
      </c>
      <c r="U512" s="13">
        <f t="shared" si="230"/>
        <v>94.617740377021946</v>
      </c>
    </row>
    <row r="513" spans="1:21" x14ac:dyDescent="0.2">
      <c r="A513">
        <v>55</v>
      </c>
      <c r="B513" s="2" t="s">
        <v>25</v>
      </c>
      <c r="C513">
        <v>1500</v>
      </c>
      <c r="D513" s="5">
        <f t="shared" si="222"/>
        <v>5.1403729279935854E-3</v>
      </c>
      <c r="E513" s="5">
        <f t="shared" si="223"/>
        <v>8.6187651296442541E-3</v>
      </c>
      <c r="F513" s="5">
        <f t="shared" si="224"/>
        <v>8.1154348064421053E-3</v>
      </c>
      <c r="G513" s="5">
        <f t="shared" si="225"/>
        <v>3.1663401555682286E-3</v>
      </c>
      <c r="H513" s="5">
        <f t="shared" si="226"/>
        <v>3.3141845392715211E-3</v>
      </c>
      <c r="I513" s="5">
        <f t="shared" si="227"/>
        <v>6.8028546498474785E-4</v>
      </c>
      <c r="J513" s="5">
        <f t="shared" si="228"/>
        <v>2.1741767741891117E-2</v>
      </c>
      <c r="K513" s="8">
        <v>95.7</v>
      </c>
      <c r="L513" s="8">
        <f t="shared" si="229"/>
        <v>95.086690844055838</v>
      </c>
      <c r="N513" s="10">
        <f t="shared" ref="N513:T522" si="232">N351*(100-$K513)/$K513*$K351/(100-$K351)</f>
        <v>9.3936308342089433E-3</v>
      </c>
      <c r="O513" s="10">
        <f t="shared" si="232"/>
        <v>3.1223053665279669E-2</v>
      </c>
      <c r="P513" s="10">
        <f t="shared" si="232"/>
        <v>1.3158278307828238E-2</v>
      </c>
      <c r="Q513" s="10">
        <f t="shared" si="232"/>
        <v>1.7857127915541882E-2</v>
      </c>
      <c r="R513" s="10">
        <f t="shared" si="232"/>
        <v>3.6312383613904084E-2</v>
      </c>
      <c r="S513" s="10">
        <f t="shared" si="232"/>
        <v>2.9270288705755008E-2</v>
      </c>
      <c r="T513" s="10">
        <f t="shared" si="232"/>
        <v>5.077715076579551E-2</v>
      </c>
      <c r="U513" s="13">
        <f t="shared" si="230"/>
        <v>95.167657506752064</v>
      </c>
    </row>
    <row r="514" spans="1:21" x14ac:dyDescent="0.2">
      <c r="A514">
        <v>75</v>
      </c>
      <c r="B514" s="2" t="s">
        <v>25</v>
      </c>
      <c r="C514">
        <v>1500</v>
      </c>
      <c r="D514" s="5">
        <f t="shared" si="222"/>
        <v>5.318454222702787E-3</v>
      </c>
      <c r="E514" s="5">
        <f t="shared" si="223"/>
        <v>8.320518556799758E-3</v>
      </c>
      <c r="F514" s="5">
        <f t="shared" si="224"/>
        <v>8.1982409903207723E-3</v>
      </c>
      <c r="G514" s="5">
        <f t="shared" si="225"/>
        <v>4.4830216973351378E-3</v>
      </c>
      <c r="H514" s="5">
        <f t="shared" si="226"/>
        <v>5.0573207225916919E-3</v>
      </c>
      <c r="I514" s="5">
        <f t="shared" si="227"/>
        <v>-4.0792989719692363E-3</v>
      </c>
      <c r="J514" s="5">
        <f t="shared" si="228"/>
        <v>2.017048152757913E-2</v>
      </c>
      <c r="K514" s="8">
        <v>96</v>
      </c>
      <c r="L514" s="8">
        <f t="shared" si="229"/>
        <v>95.427435387673938</v>
      </c>
      <c r="N514" s="10">
        <f t="shared" si="232"/>
        <v>8.2416066493726462E-3</v>
      </c>
      <c r="O514" s="10">
        <f t="shared" si="232"/>
        <v>2.5438994448903435E-2</v>
      </c>
      <c r="P514" s="10">
        <f t="shared" si="232"/>
        <v>1.1988219165496462E-2</v>
      </c>
      <c r="Q514" s="10">
        <f t="shared" si="232"/>
        <v>1.5407704901921896E-2</v>
      </c>
      <c r="R514" s="10">
        <f t="shared" si="232"/>
        <v>3.1125297333608248E-2</v>
      </c>
      <c r="S514" s="10">
        <f t="shared" si="232"/>
        <v>2.7225270270715186E-2</v>
      </c>
      <c r="T514" s="10">
        <f t="shared" si="232"/>
        <v>4.7468738745360048E-2</v>
      </c>
      <c r="U514" s="13">
        <f t="shared" si="230"/>
        <v>95.46824291842664</v>
      </c>
    </row>
    <row r="515" spans="1:21" x14ac:dyDescent="0.2">
      <c r="A515">
        <v>90</v>
      </c>
      <c r="B515" s="2" t="s">
        <v>25</v>
      </c>
      <c r="C515">
        <v>1500</v>
      </c>
      <c r="D515" s="5">
        <f t="shared" si="222"/>
        <v>4.8921643558767526E-3</v>
      </c>
      <c r="E515" s="5">
        <f t="shared" si="223"/>
        <v>8.5179429385197208E-3</v>
      </c>
      <c r="F515" s="5">
        <f t="shared" si="224"/>
        <v>7.5402473152985927E-3</v>
      </c>
      <c r="G515" s="5">
        <f t="shared" si="225"/>
        <v>4.1801269826408222E-3</v>
      </c>
      <c r="H515" s="5">
        <f t="shared" si="226"/>
        <v>4.187456913773549E-3</v>
      </c>
      <c r="I515" s="5">
        <f t="shared" si="227"/>
        <v>-1.4331841668393658E-3</v>
      </c>
      <c r="J515" s="5">
        <f t="shared" si="228"/>
        <v>1.8144193505102421E-2</v>
      </c>
      <c r="K515" s="8">
        <v>96.1</v>
      </c>
      <c r="L515" s="8">
        <f t="shared" si="229"/>
        <v>95.541084654769577</v>
      </c>
      <c r="N515" s="10">
        <f t="shared" si="232"/>
        <v>8.3503033377451026E-3</v>
      </c>
      <c r="O515" s="10">
        <f t="shared" si="232"/>
        <v>2.5510672688746953E-2</v>
      </c>
      <c r="P515" s="10">
        <f t="shared" si="232"/>
        <v>1.2007971688805569E-2</v>
      </c>
      <c r="Q515" s="10">
        <f t="shared" si="232"/>
        <v>1.5639885876758141E-2</v>
      </c>
      <c r="R515" s="10">
        <f t="shared" si="232"/>
        <v>3.0884134711988115E-2</v>
      </c>
      <c r="S515" s="10">
        <f t="shared" si="232"/>
        <v>2.6861706876654592E-2</v>
      </c>
      <c r="T515" s="10">
        <f t="shared" si="232"/>
        <v>4.6028947844372482E-2</v>
      </c>
      <c r="U515" s="13">
        <f t="shared" si="230"/>
        <v>95.599648753581079</v>
      </c>
    </row>
    <row r="516" spans="1:21" x14ac:dyDescent="0.2">
      <c r="A516">
        <v>110</v>
      </c>
      <c r="B516" s="2" t="s">
        <v>25</v>
      </c>
      <c r="C516">
        <v>1500</v>
      </c>
      <c r="D516" s="5">
        <f t="shared" si="222"/>
        <v>6.5933326513106516E-3</v>
      </c>
      <c r="E516" s="5">
        <f t="shared" si="223"/>
        <v>1.0413129998106077E-2</v>
      </c>
      <c r="F516" s="5">
        <f t="shared" si="224"/>
        <v>8.4495367920385117E-3</v>
      </c>
      <c r="G516" s="5">
        <f t="shared" si="225"/>
        <v>4.090574345676487E-3</v>
      </c>
      <c r="H516" s="5">
        <f t="shared" si="226"/>
        <v>4.1209842192682783E-3</v>
      </c>
      <c r="I516" s="5">
        <f t="shared" si="227"/>
        <v>-1.5965437196230753E-3</v>
      </c>
      <c r="J516" s="5">
        <f t="shared" si="228"/>
        <v>1.5734711037097879E-2</v>
      </c>
      <c r="K516" s="8">
        <v>96.3</v>
      </c>
      <c r="L516" s="8">
        <f>100/(1+(1+0.25)*(100/K516-1))</f>
        <v>95.41738915035917</v>
      </c>
      <c r="N516" s="10">
        <f t="shared" si="232"/>
        <v>1.0389007529010145E-2</v>
      </c>
      <c r="O516" s="10">
        <f t="shared" si="232"/>
        <v>2.5143083617937784E-2</v>
      </c>
      <c r="P516" s="10">
        <f t="shared" si="232"/>
        <v>1.4688786185014636E-2</v>
      </c>
      <c r="Q516" s="10">
        <f t="shared" si="232"/>
        <v>1.781657105475009E-2</v>
      </c>
      <c r="R516" s="10">
        <f t="shared" si="232"/>
        <v>3.1125982393503445E-2</v>
      </c>
      <c r="S516" s="10">
        <f t="shared" si="232"/>
        <v>3.0644294982154385E-2</v>
      </c>
      <c r="T516" s="10">
        <f t="shared" si="232"/>
        <v>4.7805725323874802E-2</v>
      </c>
      <c r="U516" s="13">
        <f t="shared" si="230"/>
        <v>95.437539214714803</v>
      </c>
    </row>
    <row r="517" spans="1:21" x14ac:dyDescent="0.2">
      <c r="A517">
        <v>132</v>
      </c>
      <c r="B517" s="2" t="s">
        <v>25</v>
      </c>
      <c r="C517">
        <v>1500</v>
      </c>
      <c r="D517" s="5">
        <f t="shared" si="222"/>
        <v>6.1055785185974154E-3</v>
      </c>
      <c r="E517" s="5">
        <f t="shared" si="223"/>
        <v>8.3565229393230411E-3</v>
      </c>
      <c r="F517" s="5">
        <f t="shared" si="224"/>
        <v>5.8135645101509564E-3</v>
      </c>
      <c r="G517" s="5">
        <f t="shared" si="225"/>
        <v>4.6717175268524286E-3</v>
      </c>
      <c r="H517" s="5">
        <f t="shared" si="226"/>
        <v>4.8244709931626467E-3</v>
      </c>
      <c r="I517" s="5">
        <f t="shared" si="227"/>
        <v>-2.9482555085392492E-3</v>
      </c>
      <c r="J517" s="5">
        <f t="shared" si="228"/>
        <v>1.9658881617519872E-2</v>
      </c>
      <c r="K517" s="8">
        <v>96.4</v>
      </c>
      <c r="L517" s="8">
        <f t="shared" ref="L517:L530" si="233">100/(1+(1+0.25)*(100/K517-1))</f>
        <v>95.540138751238871</v>
      </c>
      <c r="N517" s="10">
        <f t="shared" si="232"/>
        <v>9.1415144354469076E-3</v>
      </c>
      <c r="O517" s="10">
        <f t="shared" si="232"/>
        <v>2.673814196307903E-2</v>
      </c>
      <c r="P517" s="10">
        <f t="shared" si="232"/>
        <v>1.2450220871739168E-2</v>
      </c>
      <c r="Q517" s="10">
        <f t="shared" si="232"/>
        <v>1.6063317893836249E-2</v>
      </c>
      <c r="R517" s="10">
        <f t="shared" si="232"/>
        <v>3.1989833736494194E-2</v>
      </c>
      <c r="S517" s="10">
        <f t="shared" si="232"/>
        <v>2.6090305748185535E-2</v>
      </c>
      <c r="T517" s="10">
        <f t="shared" si="232"/>
        <v>4.6482480597067118E-2</v>
      </c>
      <c r="U517" s="13">
        <f t="shared" si="230"/>
        <v>95.558217030967711</v>
      </c>
    </row>
    <row r="518" spans="1:21" x14ac:dyDescent="0.2">
      <c r="A518">
        <v>160</v>
      </c>
      <c r="B518" s="2" t="s">
        <v>25</v>
      </c>
      <c r="C518">
        <v>1500</v>
      </c>
      <c r="D518" s="5">
        <f t="shared" si="222"/>
        <v>5.688320851389126E-3</v>
      </c>
      <c r="E518" s="5">
        <f t="shared" si="223"/>
        <v>8.6038065565277044E-3</v>
      </c>
      <c r="F518" s="5">
        <f t="shared" si="224"/>
        <v>5.4665557331743941E-3</v>
      </c>
      <c r="G518" s="5">
        <f t="shared" si="225"/>
        <v>4.8540162403239995E-3</v>
      </c>
      <c r="H518" s="5">
        <f t="shared" si="226"/>
        <v>4.9741503764076239E-3</v>
      </c>
      <c r="I518" s="5">
        <f t="shared" si="227"/>
        <v>-2.1995820839735697E-3</v>
      </c>
      <c r="J518" s="5">
        <f t="shared" si="228"/>
        <v>1.6413909643837134E-2</v>
      </c>
      <c r="K518" s="8">
        <v>96.6</v>
      </c>
      <c r="L518" s="8">
        <f t="shared" si="233"/>
        <v>95.785820525532969</v>
      </c>
      <c r="N518" s="10">
        <f t="shared" si="232"/>
        <v>8.7521803342537827E-3</v>
      </c>
      <c r="O518" s="10">
        <f t="shared" si="232"/>
        <v>2.3919648242314493E-2</v>
      </c>
      <c r="P518" s="10">
        <f t="shared" si="232"/>
        <v>1.2062246001834497E-2</v>
      </c>
      <c r="Q518" s="10">
        <f t="shared" si="232"/>
        <v>1.5278185860485049E-2</v>
      </c>
      <c r="R518" s="10">
        <f t="shared" si="232"/>
        <v>2.9241736337074047E-2</v>
      </c>
      <c r="S518" s="10">
        <f t="shared" si="232"/>
        <v>2.5219411164246624E-2</v>
      </c>
      <c r="T518" s="10">
        <f t="shared" si="232"/>
        <v>4.3801177317686409E-2</v>
      </c>
      <c r="U518" s="13">
        <f t="shared" si="230"/>
        <v>95.803685771820568</v>
      </c>
    </row>
    <row r="519" spans="1:21" x14ac:dyDescent="0.2">
      <c r="A519">
        <v>200</v>
      </c>
      <c r="B519" s="2" t="s">
        <v>25</v>
      </c>
      <c r="C519">
        <v>1500</v>
      </c>
      <c r="D519" s="5">
        <f t="shared" si="222"/>
        <v>5.4661309425047926E-3</v>
      </c>
      <c r="E519" s="5">
        <f t="shared" si="223"/>
        <v>8.1870682942857126E-3</v>
      </c>
      <c r="F519" s="5">
        <f t="shared" si="224"/>
        <v>6.1510040557554782E-3</v>
      </c>
      <c r="G519" s="5">
        <f t="shared" si="225"/>
        <v>4.2600960726166121E-3</v>
      </c>
      <c r="H519" s="5">
        <f t="shared" si="226"/>
        <v>4.4016369298745181E-3</v>
      </c>
      <c r="I519" s="5">
        <f t="shared" si="227"/>
        <v>-2.1920507682954143E-3</v>
      </c>
      <c r="J519" s="5">
        <f t="shared" si="228"/>
        <v>1.632489953264073E-2</v>
      </c>
      <c r="K519" s="8">
        <v>96.7</v>
      </c>
      <c r="L519" s="8">
        <f t="shared" si="233"/>
        <v>95.908752789486741</v>
      </c>
      <c r="N519" s="10">
        <f t="shared" si="232"/>
        <v>8.4533871936690892E-3</v>
      </c>
      <c r="O519" s="10">
        <f t="shared" si="232"/>
        <v>2.337031086017758E-2</v>
      </c>
      <c r="P519" s="10">
        <f t="shared" si="232"/>
        <v>1.1771613211601271E-2</v>
      </c>
      <c r="Q519" s="10">
        <f t="shared" si="232"/>
        <v>1.4890229919793233E-2</v>
      </c>
      <c r="R519" s="10">
        <f t="shared" si="232"/>
        <v>2.8460722136708784E-2</v>
      </c>
      <c r="S519" s="10">
        <f t="shared" si="232"/>
        <v>2.4954836042181246E-2</v>
      </c>
      <c r="T519" s="10">
        <f t="shared" si="232"/>
        <v>4.2598785059382437E-2</v>
      </c>
      <c r="U519" s="13">
        <f t="shared" si="230"/>
        <v>95.914172770021381</v>
      </c>
    </row>
    <row r="520" spans="1:21" x14ac:dyDescent="0.2">
      <c r="A520">
        <v>250</v>
      </c>
      <c r="B520" s="2" t="s">
        <v>25</v>
      </c>
      <c r="C520">
        <v>1500</v>
      </c>
      <c r="D520" s="5">
        <f t="shared" si="222"/>
        <v>5.2808048537195812E-3</v>
      </c>
      <c r="E520" s="5">
        <f t="shared" si="223"/>
        <v>7.6121755386391043E-3</v>
      </c>
      <c r="F520" s="5">
        <f t="shared" si="224"/>
        <v>5.8162909401362553E-3</v>
      </c>
      <c r="G520" s="5">
        <f t="shared" si="225"/>
        <v>3.9100077739783745E-3</v>
      </c>
      <c r="H520" s="5">
        <f t="shared" si="226"/>
        <v>4.0624943628651752E-3</v>
      </c>
      <c r="I520" s="5">
        <f t="shared" si="227"/>
        <v>-1.7613257680433869E-3</v>
      </c>
      <c r="J520" s="5">
        <f t="shared" si="228"/>
        <v>1.4952178127979603E-2</v>
      </c>
      <c r="K520" s="8">
        <v>96.7</v>
      </c>
      <c r="L520" s="8">
        <f t="shared" si="233"/>
        <v>95.908752789486741</v>
      </c>
      <c r="N520" s="10">
        <f t="shared" si="232"/>
        <v>8.1185096031991116E-3</v>
      </c>
      <c r="O520" s="10">
        <f t="shared" si="232"/>
        <v>2.1969627123247758E-2</v>
      </c>
      <c r="P520" s="10">
        <f t="shared" si="232"/>
        <v>1.1220809266417674E-2</v>
      </c>
      <c r="Q520" s="10">
        <f t="shared" si="232"/>
        <v>1.414100387547278E-2</v>
      </c>
      <c r="R520" s="10">
        <f t="shared" si="232"/>
        <v>2.6702445195714894E-2</v>
      </c>
      <c r="S520" s="10">
        <f t="shared" si="232"/>
        <v>2.3559778514679042E-2</v>
      </c>
      <c r="T520" s="10">
        <f t="shared" si="232"/>
        <v>3.9872625829274699E-2</v>
      </c>
      <c r="U520" s="13">
        <f t="shared" si="230"/>
        <v>96.165624054438666</v>
      </c>
    </row>
    <row r="521" spans="1:21" x14ac:dyDescent="0.2">
      <c r="A521">
        <v>315</v>
      </c>
      <c r="B521" s="2" t="s">
        <v>25</v>
      </c>
      <c r="C521">
        <v>1500</v>
      </c>
      <c r="D521" s="5">
        <f t="shared" si="222"/>
        <v>5.1169536980996064E-3</v>
      </c>
      <c r="E521" s="5">
        <f t="shared" si="223"/>
        <v>7.0405211010655111E-3</v>
      </c>
      <c r="F521" s="5">
        <f t="shared" si="224"/>
        <v>5.4749938355134128E-3</v>
      </c>
      <c r="G521" s="5">
        <f t="shared" si="225"/>
        <v>3.5587751182167005E-3</v>
      </c>
      <c r="H521" s="5">
        <f t="shared" si="226"/>
        <v>3.7237779344381008E-3</v>
      </c>
      <c r="I521" s="5">
        <f t="shared" si="227"/>
        <v>-1.4373468723769683E-3</v>
      </c>
      <c r="J521" s="5">
        <f t="shared" si="228"/>
        <v>1.3666063507926571E-2</v>
      </c>
      <c r="K521" s="8">
        <v>96.7</v>
      </c>
      <c r="L521" s="8">
        <f t="shared" si="233"/>
        <v>95.908752789486741</v>
      </c>
      <c r="N521" s="10">
        <f t="shared" si="232"/>
        <v>7.784215208015274E-3</v>
      </c>
      <c r="O521" s="10">
        <f t="shared" si="232"/>
        <v>2.057041762409173E-2</v>
      </c>
      <c r="P521" s="10">
        <f t="shared" si="232"/>
        <v>1.0670150711331748E-2</v>
      </c>
      <c r="Q521" s="10">
        <f t="shared" si="232"/>
        <v>1.3381388158983341E-2</v>
      </c>
      <c r="R521" s="10">
        <f t="shared" si="232"/>
        <v>2.4945011385778204E-2</v>
      </c>
      <c r="S521" s="10">
        <f t="shared" si="232"/>
        <v>2.215094933863539E-2</v>
      </c>
      <c r="T521" s="10">
        <f t="shared" si="232"/>
        <v>3.7143738322882966E-2</v>
      </c>
      <c r="U521" s="13">
        <f t="shared" si="230"/>
        <v>96.418650862902922</v>
      </c>
    </row>
    <row r="522" spans="1:21" x14ac:dyDescent="0.2">
      <c r="A522">
        <v>355</v>
      </c>
      <c r="B522" s="2" t="s">
        <v>25</v>
      </c>
      <c r="C522">
        <v>1500</v>
      </c>
      <c r="D522" s="5">
        <f t="shared" si="222"/>
        <v>4.8376614555928794E-3</v>
      </c>
      <c r="E522" s="5">
        <f t="shared" si="223"/>
        <v>6.7535508939721989E-3</v>
      </c>
      <c r="F522" s="5">
        <f t="shared" si="224"/>
        <v>5.3673915737916938E-3</v>
      </c>
      <c r="G522" s="5">
        <f t="shared" si="225"/>
        <v>3.5039903268769476E-3</v>
      </c>
      <c r="H522" s="5">
        <f t="shared" si="226"/>
        <v>3.6248327478451831E-3</v>
      </c>
      <c r="I522" s="5">
        <f t="shared" si="227"/>
        <v>-1.3121123049423533E-3</v>
      </c>
      <c r="J522" s="5">
        <f t="shared" si="228"/>
        <v>1.314655129383889E-2</v>
      </c>
      <c r="K522" s="8">
        <v>96.7</v>
      </c>
      <c r="L522" s="8">
        <f t="shared" si="233"/>
        <v>95.908752789486741</v>
      </c>
      <c r="N522" s="10">
        <f t="shared" si="232"/>
        <v>7.4240518838559746E-3</v>
      </c>
      <c r="O522" s="10">
        <f t="shared" si="232"/>
        <v>1.979849976980402E-2</v>
      </c>
      <c r="P522" s="10">
        <f t="shared" si="232"/>
        <v>1.0216053885056232E-2</v>
      </c>
      <c r="Q522" s="10">
        <f t="shared" si="232"/>
        <v>1.2851417304615394E-2</v>
      </c>
      <c r="R522" s="10">
        <f t="shared" si="232"/>
        <v>2.4048927135323219E-2</v>
      </c>
      <c r="S522" s="10">
        <f t="shared" si="232"/>
        <v>2.1371391363025856E-2</v>
      </c>
      <c r="T522" s="10">
        <f t="shared" si="232"/>
        <v>3.5921865986975436E-2</v>
      </c>
      <c r="U522" s="13">
        <f t="shared" si="230"/>
        <v>96.532376893816149</v>
      </c>
    </row>
    <row r="523" spans="1:21" x14ac:dyDescent="0.2">
      <c r="A523">
        <v>400</v>
      </c>
      <c r="B523" s="2" t="s">
        <v>25</v>
      </c>
      <c r="C523">
        <v>1500</v>
      </c>
      <c r="D523" s="5">
        <f t="shared" si="222"/>
        <v>4.3372870755900954E-3</v>
      </c>
      <c r="E523" s="5">
        <f t="shared" si="223"/>
        <v>6.4543072475867005E-3</v>
      </c>
      <c r="F523" s="5">
        <f t="shared" si="224"/>
        <v>5.1687757948499363E-3</v>
      </c>
      <c r="G523" s="5">
        <f t="shared" si="225"/>
        <v>3.4829548260665172E-3</v>
      </c>
      <c r="H523" s="5">
        <f t="shared" si="226"/>
        <v>3.64756736982981E-3</v>
      </c>
      <c r="I523" s="5">
        <f t="shared" si="227"/>
        <v>-2.2197217225355947E-4</v>
      </c>
      <c r="J523" s="5">
        <f t="shared" si="228"/>
        <v>1.1943959563502467E-2</v>
      </c>
      <c r="K523" s="8">
        <v>96.7</v>
      </c>
      <c r="L523" s="8">
        <f t="shared" si="233"/>
        <v>95.908752789486741</v>
      </c>
      <c r="N523" s="10">
        <f t="shared" ref="N523:T530" si="234">N361*(100-$K523)/$K523*$K361/(100-$K361)</f>
        <v>7.0335862835160922E-3</v>
      </c>
      <c r="O523" s="10">
        <f t="shared" si="234"/>
        <v>1.9094611433044802E-2</v>
      </c>
      <c r="P523" s="10">
        <f t="shared" si="234"/>
        <v>9.7134746562196096E-3</v>
      </c>
      <c r="Q523" s="10">
        <f t="shared" si="234"/>
        <v>1.2394980766717443E-2</v>
      </c>
      <c r="R523" s="10">
        <f t="shared" si="234"/>
        <v>2.3231991294835556E-2</v>
      </c>
      <c r="S523" s="10">
        <f t="shared" si="234"/>
        <v>2.0618004471749638E-2</v>
      </c>
      <c r="T523" s="10">
        <f t="shared" si="234"/>
        <v>3.4812879705171954E-2</v>
      </c>
      <c r="U523" s="13">
        <f t="shared" si="230"/>
        <v>96.635828526304152</v>
      </c>
    </row>
    <row r="524" spans="1:21" x14ac:dyDescent="0.2">
      <c r="A524">
        <v>500</v>
      </c>
      <c r="B524" s="2" t="s">
        <v>25</v>
      </c>
      <c r="C524">
        <v>1500</v>
      </c>
      <c r="D524" s="5">
        <f t="shared" si="222"/>
        <v>4.2865739361062933E-3</v>
      </c>
      <c r="E524" s="5">
        <f t="shared" si="223"/>
        <v>6.1741195786147868E-3</v>
      </c>
      <c r="F524" s="5">
        <f t="shared" si="224"/>
        <v>5.1555109992890702E-3</v>
      </c>
      <c r="G524" s="5">
        <f t="shared" si="225"/>
        <v>3.4058356646582549E-3</v>
      </c>
      <c r="H524" s="5">
        <f t="shared" si="226"/>
        <v>3.4149163628294649E-3</v>
      </c>
      <c r="I524" s="5">
        <f t="shared" si="227"/>
        <v>-1.0862815250808067E-3</v>
      </c>
      <c r="J524" s="5">
        <f t="shared" si="228"/>
        <v>1.2115195791402252E-2</v>
      </c>
      <c r="K524" s="8">
        <v>96.7</v>
      </c>
      <c r="L524" s="8">
        <f t="shared" si="233"/>
        <v>95.908752789486741</v>
      </c>
      <c r="N524" s="10">
        <f t="shared" si="234"/>
        <v>6.7045083232105829E-3</v>
      </c>
      <c r="O524" s="10">
        <f t="shared" si="234"/>
        <v>1.8246128723378392E-2</v>
      </c>
      <c r="P524" s="10">
        <f t="shared" si="234"/>
        <v>9.3079312636181744E-3</v>
      </c>
      <c r="Q524" s="10">
        <f t="shared" si="234"/>
        <v>1.1787331391305233E-2</v>
      </c>
      <c r="R524" s="10">
        <f t="shared" si="234"/>
        <v>2.2248072664593877E-2</v>
      </c>
      <c r="S524" s="10">
        <f t="shared" si="234"/>
        <v>1.9807050706192236E-2</v>
      </c>
      <c r="T524" s="10">
        <f t="shared" si="234"/>
        <v>3.3465870807819285E-2</v>
      </c>
      <c r="U524" s="13">
        <f t="shared" si="230"/>
        <v>96.76178268164189</v>
      </c>
    </row>
    <row r="525" spans="1:21" x14ac:dyDescent="0.2">
      <c r="A525">
        <v>560</v>
      </c>
      <c r="B525" s="2" t="s">
        <v>25</v>
      </c>
      <c r="C525">
        <v>1500</v>
      </c>
      <c r="D525" s="5">
        <f t="shared" si="222"/>
        <v>4.21759157244158E-3</v>
      </c>
      <c r="E525" s="5">
        <f t="shared" si="223"/>
        <v>6.0897860385740465E-3</v>
      </c>
      <c r="F525" s="5">
        <f t="shared" si="224"/>
        <v>5.6012747885009762E-3</v>
      </c>
      <c r="G525" s="5">
        <f t="shared" si="225"/>
        <v>3.3179905156518336E-3</v>
      </c>
      <c r="H525" s="5">
        <f t="shared" si="226"/>
        <v>3.2121098477668544E-3</v>
      </c>
      <c r="I525" s="5">
        <f t="shared" si="227"/>
        <v>-1.2463102839588291E-3</v>
      </c>
      <c r="J525" s="5">
        <f t="shared" si="228"/>
        <v>1.0709748586835693E-2</v>
      </c>
      <c r="K525" s="8">
        <v>96.7</v>
      </c>
      <c r="L525" s="8">
        <f t="shared" si="233"/>
        <v>95.908752789486741</v>
      </c>
      <c r="N525" s="10">
        <f t="shared" si="234"/>
        <v>6.5122903779538336E-3</v>
      </c>
      <c r="O525" s="10">
        <f t="shared" si="234"/>
        <v>1.6583810553641658E-2</v>
      </c>
      <c r="P525" s="10">
        <f t="shared" si="234"/>
        <v>9.1744614245268582E-3</v>
      </c>
      <c r="Q525" s="10">
        <f t="shared" si="234"/>
        <v>1.1332590973525271E-2</v>
      </c>
      <c r="R525" s="10">
        <f t="shared" si="234"/>
        <v>2.0588264311498336E-2</v>
      </c>
      <c r="S525" s="10">
        <f t="shared" si="234"/>
        <v>1.9595459495100786E-2</v>
      </c>
      <c r="T525" s="10">
        <f t="shared" si="234"/>
        <v>3.1902191065812116E-2</v>
      </c>
      <c r="U525" s="13">
        <f t="shared" si="230"/>
        <v>96.90840940720733</v>
      </c>
    </row>
    <row r="526" spans="1:21" x14ac:dyDescent="0.2">
      <c r="A526">
        <v>630</v>
      </c>
      <c r="B526" s="2" t="s">
        <v>25</v>
      </c>
      <c r="C526">
        <v>1500</v>
      </c>
      <c r="D526" s="5">
        <f t="shared" si="222"/>
        <v>3.9650655504757677E-3</v>
      </c>
      <c r="E526" s="5">
        <f t="shared" si="223"/>
        <v>5.9342295200808109E-3</v>
      </c>
      <c r="F526" s="5">
        <f t="shared" si="224"/>
        <v>6.1210462853352257E-3</v>
      </c>
      <c r="G526" s="5">
        <f t="shared" si="225"/>
        <v>3.3804326522400771E-3</v>
      </c>
      <c r="H526" s="5">
        <f t="shared" si="226"/>
        <v>3.4164435748100103E-3</v>
      </c>
      <c r="I526" s="5">
        <f t="shared" si="227"/>
        <v>-5.4732278892406783E-4</v>
      </c>
      <c r="J526" s="5">
        <f t="shared" si="228"/>
        <v>8.5393521984052818E-3</v>
      </c>
      <c r="K526" s="8">
        <v>96.7</v>
      </c>
      <c r="L526" s="8">
        <f t="shared" si="233"/>
        <v>95.908752789486741</v>
      </c>
      <c r="N526" s="10">
        <f t="shared" si="234"/>
        <v>6.2942318814040842E-3</v>
      </c>
      <c r="O526" s="10">
        <f t="shared" si="234"/>
        <v>1.4881853619296292E-2</v>
      </c>
      <c r="P526" s="10">
        <f t="shared" si="234"/>
        <v>9.0183411482581948E-3</v>
      </c>
      <c r="Q526" s="10">
        <f t="shared" si="234"/>
        <v>1.0959700341944899E-2</v>
      </c>
      <c r="R526" s="10">
        <f t="shared" si="234"/>
        <v>1.8998798511153752E-2</v>
      </c>
      <c r="S526" s="10">
        <f t="shared" si="234"/>
        <v>1.9580737067793605E-2</v>
      </c>
      <c r="T526" s="10">
        <f t="shared" si="234"/>
        <v>3.0809246992423135E-2</v>
      </c>
      <c r="U526" s="13">
        <f t="shared" si="230"/>
        <v>97.011159234134269</v>
      </c>
    </row>
    <row r="527" spans="1:21" x14ac:dyDescent="0.2">
      <c r="A527">
        <v>710</v>
      </c>
      <c r="B527" s="2" t="s">
        <v>25</v>
      </c>
      <c r="C527">
        <v>1500</v>
      </c>
      <c r="D527" s="5">
        <f t="shared" si="222"/>
        <v>3.9917564156557832E-3</v>
      </c>
      <c r="E527" s="5">
        <f t="shared" si="223"/>
        <v>5.9560468140360534E-3</v>
      </c>
      <c r="F527" s="5">
        <f t="shared" si="224"/>
        <v>6.533294862669875E-3</v>
      </c>
      <c r="G527" s="5">
        <f t="shared" si="225"/>
        <v>3.39321374528994E-3</v>
      </c>
      <c r="H527" s="5">
        <f t="shared" si="226"/>
        <v>3.4141358437688105E-3</v>
      </c>
      <c r="I527" s="5">
        <f t="shared" si="227"/>
        <v>-5.4662165849482525E-4</v>
      </c>
      <c r="J527" s="5">
        <f t="shared" si="228"/>
        <v>8.2821533904089417E-3</v>
      </c>
      <c r="K527" s="8">
        <v>96.7</v>
      </c>
      <c r="L527" s="8">
        <f t="shared" si="233"/>
        <v>95.908752789486741</v>
      </c>
      <c r="N527" s="10">
        <f t="shared" si="234"/>
        <v>6.3364336532684001E-3</v>
      </c>
      <c r="O527" s="10">
        <f t="shared" si="234"/>
        <v>1.468631770655383E-2</v>
      </c>
      <c r="P527" s="10">
        <f t="shared" si="234"/>
        <v>9.143466512717335E-3</v>
      </c>
      <c r="Q527" s="10">
        <f t="shared" si="234"/>
        <v>1.1037866265092903E-2</v>
      </c>
      <c r="R527" s="10">
        <f t="shared" si="234"/>
        <v>1.8888776103842583E-2</v>
      </c>
      <c r="S527" s="10">
        <f t="shared" si="234"/>
        <v>1.9980163007981229E-2</v>
      </c>
      <c r="T527" s="10">
        <f t="shared" si="234"/>
        <v>3.1023979413334589E-2</v>
      </c>
      <c r="U527" s="13">
        <f t="shared" si="230"/>
        <v>96.990954620571699</v>
      </c>
    </row>
    <row r="528" spans="1:21" x14ac:dyDescent="0.2">
      <c r="A528">
        <v>800</v>
      </c>
      <c r="B528" s="2" t="s">
        <v>25</v>
      </c>
      <c r="C528">
        <v>1500</v>
      </c>
      <c r="D528" s="5">
        <f t="shared" si="222"/>
        <v>4.0203842796033111E-3</v>
      </c>
      <c r="E528" s="5">
        <f t="shared" si="223"/>
        <v>5.9761258790510738E-3</v>
      </c>
      <c r="F528" s="5">
        <f t="shared" si="224"/>
        <v>6.9438776071111818E-3</v>
      </c>
      <c r="G528" s="5">
        <f t="shared" si="225"/>
        <v>3.3964636087181407E-3</v>
      </c>
      <c r="H528" s="5">
        <f t="shared" si="226"/>
        <v>3.4111832684397408E-3</v>
      </c>
      <c r="I528" s="5">
        <f t="shared" si="227"/>
        <v>-5.519162717335796E-4</v>
      </c>
      <c r="J528" s="5">
        <f t="shared" si="228"/>
        <v>8.031190395851328E-3</v>
      </c>
      <c r="K528" s="8">
        <v>96.7</v>
      </c>
      <c r="L528" s="8">
        <f t="shared" si="233"/>
        <v>95.908752789486741</v>
      </c>
      <c r="N528" s="10">
        <f t="shared" si="234"/>
        <v>6.3787731101464101E-3</v>
      </c>
      <c r="O528" s="10">
        <f t="shared" si="234"/>
        <v>1.4489997080385304E-2</v>
      </c>
      <c r="P528" s="10">
        <f t="shared" si="234"/>
        <v>9.2678261790557753E-3</v>
      </c>
      <c r="Q528" s="10">
        <f t="shared" si="234"/>
        <v>1.1114012989369943E-2</v>
      </c>
      <c r="R528" s="10">
        <f t="shared" si="234"/>
        <v>1.8774718366493397E-2</v>
      </c>
      <c r="S528" s="10">
        <f t="shared" si="234"/>
        <v>2.0374138948151085E-2</v>
      </c>
      <c r="T528" s="10">
        <f t="shared" si="234"/>
        <v>3.1227308767041176E-2</v>
      </c>
      <c r="U528" s="13">
        <f t="shared" si="230"/>
        <v>96.971830700994801</v>
      </c>
    </row>
    <row r="529" spans="1:21" x14ac:dyDescent="0.2">
      <c r="A529">
        <v>900</v>
      </c>
      <c r="B529" s="2" t="s">
        <v>25</v>
      </c>
      <c r="C529">
        <v>1500</v>
      </c>
      <c r="D529" s="5">
        <f t="shared" si="222"/>
        <v>3.7843848459546848E-3</v>
      </c>
      <c r="E529" s="5">
        <f t="shared" si="223"/>
        <v>5.6728189839547055E-3</v>
      </c>
      <c r="F529" s="5">
        <f t="shared" si="224"/>
        <v>6.2524277373510531E-3</v>
      </c>
      <c r="G529" s="5">
        <f t="shared" si="225"/>
        <v>3.3927194846113673E-3</v>
      </c>
      <c r="H529" s="5">
        <f t="shared" si="226"/>
        <v>3.4071729305737777E-3</v>
      </c>
      <c r="I529" s="5">
        <f t="shared" si="227"/>
        <v>-5.8743571116244564E-4</v>
      </c>
      <c r="J529" s="5">
        <f t="shared" si="228"/>
        <v>7.932728374619339E-3</v>
      </c>
      <c r="K529" s="8">
        <v>96.7</v>
      </c>
      <c r="L529" s="8">
        <f t="shared" si="233"/>
        <v>95.908752789486741</v>
      </c>
      <c r="N529" s="10">
        <f t="shared" si="234"/>
        <v>6.0086234323580108E-3</v>
      </c>
      <c r="O529" s="10">
        <f t="shared" si="234"/>
        <v>1.3999787168298418E-2</v>
      </c>
      <c r="P529" s="10">
        <f t="shared" si="234"/>
        <v>8.6920974288272248E-3</v>
      </c>
      <c r="Q529" s="10">
        <f t="shared" si="234"/>
        <v>1.0510403754080704E-2</v>
      </c>
      <c r="R529" s="10">
        <f t="shared" si="234"/>
        <v>1.8077346910675841E-2</v>
      </c>
      <c r="S529" s="10">
        <f t="shared" si="234"/>
        <v>1.9099068909130351E-2</v>
      </c>
      <c r="T529" s="10">
        <f t="shared" si="234"/>
        <v>2.9854816645902491E-2</v>
      </c>
      <c r="U529" s="13">
        <f t="shared" si="230"/>
        <v>97.101065493567759</v>
      </c>
    </row>
    <row r="530" spans="1:21" x14ac:dyDescent="0.2">
      <c r="A530">
        <v>1000</v>
      </c>
      <c r="B530" s="2" t="s">
        <v>25</v>
      </c>
      <c r="C530">
        <v>1500</v>
      </c>
      <c r="D530" s="5">
        <f t="shared" si="222"/>
        <v>3.5375064796975587E-3</v>
      </c>
      <c r="E530" s="5">
        <f t="shared" si="223"/>
        <v>5.3716701100683731E-3</v>
      </c>
      <c r="F530" s="5">
        <f t="shared" si="224"/>
        <v>5.5615193276005934E-3</v>
      </c>
      <c r="G530" s="5">
        <f t="shared" si="225"/>
        <v>3.3825353045410719E-3</v>
      </c>
      <c r="H530" s="5">
        <f t="shared" si="226"/>
        <v>3.3988891128783963E-3</v>
      </c>
      <c r="I530" s="5">
        <f t="shared" si="227"/>
        <v>-5.777948864706256E-4</v>
      </c>
      <c r="J530" s="5">
        <f t="shared" si="228"/>
        <v>7.7923947263670232E-3</v>
      </c>
      <c r="K530" s="8">
        <v>96.7</v>
      </c>
      <c r="L530" s="8">
        <f t="shared" si="233"/>
        <v>95.908752789486741</v>
      </c>
      <c r="N530" s="10">
        <f t="shared" si="234"/>
        <v>5.6367239387006083E-3</v>
      </c>
      <c r="O530" s="10">
        <f t="shared" si="234"/>
        <v>1.3500683200776242E-2</v>
      </c>
      <c r="P530" s="10">
        <f t="shared" si="234"/>
        <v>8.115109186067811E-3</v>
      </c>
      <c r="Q530" s="10">
        <f t="shared" si="234"/>
        <v>9.9081700876108691E-3</v>
      </c>
      <c r="R530" s="10">
        <f t="shared" si="234"/>
        <v>1.7369311137018416E-2</v>
      </c>
      <c r="S530" s="10">
        <f t="shared" si="234"/>
        <v>1.7825253260077834E-2</v>
      </c>
      <c r="T530" s="10">
        <f t="shared" si="234"/>
        <v>2.8466720174682381E-2</v>
      </c>
      <c r="U530" s="13">
        <f t="shared" si="230"/>
        <v>97.232120435569612</v>
      </c>
    </row>
    <row r="531" spans="1:21" x14ac:dyDescent="0.2">
      <c r="D531" s="5"/>
      <c r="E531" s="5"/>
      <c r="F531" s="5"/>
      <c r="G531" s="5"/>
      <c r="H531" s="5"/>
      <c r="I531" s="5"/>
      <c r="J531" s="5"/>
      <c r="L531" s="5"/>
      <c r="N531" s="11"/>
      <c r="O531" s="11"/>
      <c r="P531" s="10"/>
      <c r="Q531" s="10"/>
      <c r="R531" s="10"/>
      <c r="S531" s="10"/>
      <c r="T531" s="10"/>
    </row>
    <row r="532" spans="1:21" x14ac:dyDescent="0.2">
      <c r="A532">
        <v>0.12</v>
      </c>
      <c r="B532" s="2" t="s">
        <v>25</v>
      </c>
      <c r="C532">
        <v>3000</v>
      </c>
      <c r="D532" s="5">
        <f t="shared" ref="D532:D569" si="235">-1/9*T532+28/45*R532-8/45*O532+4/9*S532-22/9*Q532-8/45*P532+128/45*N532</f>
        <v>0.17994134452656613</v>
      </c>
      <c r="E532" s="5">
        <f t="shared" ref="E532:E569" si="236">2/3*T532-6/5*R532+8/15*O532-8/3*S532+8/3*Q532+128/15*P532-128/15*N532</f>
        <v>6.495637668360521E-2</v>
      </c>
      <c r="F532" s="5">
        <f t="shared" ref="F532:F569" si="237">-8/9*T532+56/45*R532-16/45*O532+32/9*S532-32/9*Q532-256/45*P532+256/45*N532</f>
        <v>6.4466591814048901E-2</v>
      </c>
      <c r="G532" s="5">
        <f t="shared" ref="G532:G569" si="238">-8/3*T532+56/5*R532-128/15*O532+8/3*S532-8/3*Q532-128/15*P532+128/15*N532</f>
        <v>-7.6942875649432807E-4</v>
      </c>
      <c r="H532" s="5">
        <f t="shared" ref="H532:H569" si="239">32/9*T532-416/45*R532+256/45*O532-32/9*S532+32/9*Q532+256/45*P532-256/45*N532</f>
        <v>1.7222952719276874E-3</v>
      </c>
      <c r="I532" s="5">
        <f t="shared" ref="I532:I569" si="240">-2*R532+10*Q532-8*P532</f>
        <v>-0.22319794446711994</v>
      </c>
      <c r="J532" s="5">
        <f t="shared" ref="J532:J569" si="241">4/9*T532-28/45*R532+128/45*O532-4/9*S532-68/9*Q532+368/45*P532-128/45*N532</f>
        <v>0.42010800298114209</v>
      </c>
      <c r="K532" s="8">
        <v>66.5</v>
      </c>
      <c r="L532" s="8">
        <f>100/(1+(1+0.15)*(100/K532-1))</f>
        <v>63.318257557724358</v>
      </c>
      <c r="N532" s="10">
        <f t="shared" ref="N532:T541" si="242">N370*(100-$K532)/$K532*$K370/(100-$K370)</f>
        <v>0.1706615701469727</v>
      </c>
      <c r="O532" s="10">
        <f t="shared" si="242"/>
        <v>0.39703494546523976</v>
      </c>
      <c r="P532" s="10">
        <f t="shared" si="242"/>
        <v>0.19899631110640589</v>
      </c>
      <c r="Q532" s="10">
        <f t="shared" si="242"/>
        <v>0.22197567419354036</v>
      </c>
      <c r="R532" s="10">
        <f t="shared" si="242"/>
        <v>0.42549209877563821</v>
      </c>
      <c r="S532" s="10">
        <f t="shared" si="242"/>
        <v>0.30303055816480445</v>
      </c>
      <c r="T532" s="10">
        <f t="shared" si="242"/>
        <v>0.50722723805367631</v>
      </c>
      <c r="U532" s="13">
        <f t="shared" si="230"/>
        <v>66.346996309018891</v>
      </c>
    </row>
    <row r="533" spans="1:21" x14ac:dyDescent="0.2">
      <c r="A533">
        <v>0.18</v>
      </c>
      <c r="B533" s="2" t="s">
        <v>25</v>
      </c>
      <c r="C533">
        <v>3000</v>
      </c>
      <c r="D533" s="5">
        <f t="shared" si="235"/>
        <v>0.17236101647116642</v>
      </c>
      <c r="E533" s="5">
        <f t="shared" si="236"/>
        <v>5.2718751605617564E-2</v>
      </c>
      <c r="F533" s="5">
        <f t="shared" si="237"/>
        <v>7.2524920921617442E-2</v>
      </c>
      <c r="G533" s="5">
        <f t="shared" si="238"/>
        <v>1.6276875555722992E-3</v>
      </c>
      <c r="H533" s="5">
        <f t="shared" si="239"/>
        <v>2.9621479400210315E-3</v>
      </c>
      <c r="I533" s="5">
        <f t="shared" si="240"/>
        <v>-0.21948976247844043</v>
      </c>
      <c r="J533" s="5">
        <f t="shared" si="241"/>
        <v>0.35297416036024715</v>
      </c>
      <c r="K533" s="8">
        <v>70.8</v>
      </c>
      <c r="L533" s="8">
        <f t="shared" ref="L533:L554" si="243">100/(1+(1+0.15)*(100/K533-1))</f>
        <v>67.829086031806852</v>
      </c>
      <c r="N533" s="10">
        <f t="shared" si="242"/>
        <v>0.15729895984152378</v>
      </c>
      <c r="O533" s="10">
        <f t="shared" si="242"/>
        <v>0.32414996594712309</v>
      </c>
      <c r="P533" s="10">
        <f t="shared" si="242"/>
        <v>0.18413721570495936</v>
      </c>
      <c r="Q533" s="10">
        <f t="shared" si="242"/>
        <v>0.19573887654591898</v>
      </c>
      <c r="R533" s="10">
        <f t="shared" si="242"/>
        <v>0.35189040114897768</v>
      </c>
      <c r="S533" s="10">
        <f t="shared" si="242"/>
        <v>0.27725080672314123</v>
      </c>
      <c r="T533" s="10">
        <f t="shared" si="242"/>
        <v>0.43567892237580114</v>
      </c>
      <c r="U533" s="13">
        <f t="shared" si="230"/>
        <v>69.653456940439881</v>
      </c>
    </row>
    <row r="534" spans="1:21" x14ac:dyDescent="0.2">
      <c r="A534">
        <v>0.25</v>
      </c>
      <c r="B534" s="2" t="s">
        <v>25</v>
      </c>
      <c r="C534">
        <v>3000</v>
      </c>
      <c r="D534" s="5">
        <f t="shared" si="235"/>
        <v>0.10668387978994956</v>
      </c>
      <c r="E534" s="5">
        <f t="shared" si="236"/>
        <v>4.6592267679756438E-2</v>
      </c>
      <c r="F534" s="5">
        <f t="shared" si="237"/>
        <v>5.6644761428669699E-2</v>
      </c>
      <c r="G534" s="5">
        <f t="shared" si="238"/>
        <v>2.4621805279857467E-3</v>
      </c>
      <c r="H534" s="5">
        <f t="shared" si="239"/>
        <v>4.4644091896014482E-3</v>
      </c>
      <c r="I534" s="5">
        <f t="shared" si="240"/>
        <v>-0.12046911358438328</v>
      </c>
      <c r="J534" s="5">
        <f t="shared" si="241"/>
        <v>0.2807579089693934</v>
      </c>
      <c r="K534" s="8">
        <v>74.3</v>
      </c>
      <c r="L534" s="8">
        <f t="shared" si="243"/>
        <v>71.542053825044533</v>
      </c>
      <c r="N534" s="10">
        <f t="shared" si="242"/>
        <v>0.10935824588281839</v>
      </c>
      <c r="O534" s="10">
        <f t="shared" si="242"/>
        <v>0.28305561039053712</v>
      </c>
      <c r="P534" s="10">
        <f t="shared" si="242"/>
        <v>0.13171799443657345</v>
      </c>
      <c r="Q534" s="10">
        <f t="shared" si="242"/>
        <v>0.1546829225775001</v>
      </c>
      <c r="R534" s="10">
        <f t="shared" si="242"/>
        <v>0.30677719193339842</v>
      </c>
      <c r="S534" s="10">
        <f t="shared" si="242"/>
        <v>0.22160747677792897</v>
      </c>
      <c r="T534" s="10">
        <f t="shared" si="242"/>
        <v>0.37713629400097265</v>
      </c>
      <c r="U534" s="13">
        <f t="shared" si="230"/>
        <v>72.614453947380582</v>
      </c>
    </row>
    <row r="535" spans="1:21" x14ac:dyDescent="0.2">
      <c r="A535">
        <v>0.37</v>
      </c>
      <c r="B535" s="2" t="s">
        <v>25</v>
      </c>
      <c r="C535">
        <v>3000</v>
      </c>
      <c r="D535" s="5">
        <f t="shared" si="235"/>
        <v>7.0515533195332436E-2</v>
      </c>
      <c r="E535" s="5">
        <f t="shared" si="236"/>
        <v>3.5223849216169834E-2</v>
      </c>
      <c r="F535" s="5">
        <f t="shared" si="237"/>
        <v>4.7016256833698034E-2</v>
      </c>
      <c r="G535" s="5">
        <f t="shared" si="238"/>
        <v>5.8129358849301482E-3</v>
      </c>
      <c r="H535" s="5">
        <f t="shared" si="239"/>
        <v>7.6285455771900601E-3</v>
      </c>
      <c r="I535" s="5">
        <f t="shared" si="240"/>
        <v>-7.7343467120901566E-2</v>
      </c>
      <c r="J535" s="5">
        <f t="shared" si="241"/>
        <v>0.19881239276692794</v>
      </c>
      <c r="K535" s="8">
        <v>78.099999999999994</v>
      </c>
      <c r="L535" s="8">
        <f t="shared" si="243"/>
        <v>75.616013942005125</v>
      </c>
      <c r="N535" s="10">
        <f t="shared" si="242"/>
        <v>7.5470545448551599E-2</v>
      </c>
      <c r="O535" s="10">
        <f t="shared" si="242"/>
        <v>0.20565895526731429</v>
      </c>
      <c r="P535" s="10">
        <f t="shared" si="242"/>
        <v>9.3272280050597192E-2</v>
      </c>
      <c r="Q535" s="10">
        <f t="shared" si="242"/>
        <v>0.11211628772731376</v>
      </c>
      <c r="R535" s="10">
        <f t="shared" si="242"/>
        <v>0.22616405199463083</v>
      </c>
      <c r="S535" s="10">
        <f t="shared" si="242"/>
        <v>0.16714737424201168</v>
      </c>
      <c r="T535" s="10">
        <f t="shared" si="242"/>
        <v>0.28766604635334697</v>
      </c>
      <c r="U535" s="13">
        <f t="shared" si="230"/>
        <v>77.659887269062239</v>
      </c>
    </row>
    <row r="536" spans="1:21" x14ac:dyDescent="0.2">
      <c r="A536">
        <v>0.55000000000000004</v>
      </c>
      <c r="B536" s="2" t="s">
        <v>25</v>
      </c>
      <c r="C536">
        <v>3000</v>
      </c>
      <c r="D536" s="5">
        <f t="shared" si="235"/>
        <v>5.1272663675252031E-2</v>
      </c>
      <c r="E536" s="5">
        <f t="shared" si="236"/>
        <v>3.1549737296632074E-2</v>
      </c>
      <c r="F536" s="5">
        <f t="shared" si="237"/>
        <v>4.0955026384839666E-2</v>
      </c>
      <c r="G536" s="5">
        <f t="shared" si="238"/>
        <v>6.7612220413245105E-3</v>
      </c>
      <c r="H536" s="5">
        <f t="shared" si="239"/>
        <v>8.5583073448742275E-3</v>
      </c>
      <c r="I536" s="5">
        <f t="shared" si="240"/>
        <v>-5.8900910535993223E-2</v>
      </c>
      <c r="J536" s="5">
        <f t="shared" si="241"/>
        <v>0.16820915021443389</v>
      </c>
      <c r="K536" s="8">
        <v>81.5</v>
      </c>
      <c r="L536" s="8">
        <f t="shared" si="243"/>
        <v>79.299440525419612</v>
      </c>
      <c r="N536" s="10">
        <f t="shared" si="242"/>
        <v>5.7646706385327914E-2</v>
      </c>
      <c r="O536" s="10">
        <f t="shared" si="242"/>
        <v>0.17325322654628897</v>
      </c>
      <c r="P536" s="10">
        <f t="shared" si="242"/>
        <v>7.3419144915236795E-2</v>
      </c>
      <c r="Q536" s="10">
        <f t="shared" si="242"/>
        <v>9.1268168169610003E-2</v>
      </c>
      <c r="R536" s="10">
        <f t="shared" si="242"/>
        <v>0.19211471645509948</v>
      </c>
      <c r="S536" s="10">
        <f t="shared" si="242"/>
        <v>0.14020914198888523</v>
      </c>
      <c r="T536" s="10">
        <f t="shared" si="242"/>
        <v>0.24840519642136316</v>
      </c>
      <c r="U536" s="13">
        <f t="shared" si="230"/>
        <v>80.102197817388671</v>
      </c>
    </row>
    <row r="537" spans="1:21" x14ac:dyDescent="0.2">
      <c r="A537">
        <v>0.75</v>
      </c>
      <c r="B537" s="2" t="s">
        <v>25</v>
      </c>
      <c r="C537">
        <v>3000</v>
      </c>
      <c r="D537" s="5">
        <f t="shared" si="235"/>
        <v>4.7619433093785343E-2</v>
      </c>
      <c r="E537" s="5">
        <f t="shared" si="236"/>
        <v>2.3677853167922758E-2</v>
      </c>
      <c r="F537" s="5">
        <f t="shared" si="237"/>
        <v>2.2151672265355637E-2</v>
      </c>
      <c r="G537" s="5">
        <f t="shared" si="238"/>
        <v>5.9191067239688921E-3</v>
      </c>
      <c r="H537" s="5">
        <f t="shared" si="239"/>
        <v>8.9957062497124096E-3</v>
      </c>
      <c r="I537" s="5">
        <f t="shared" si="240"/>
        <v>-3.321871737816029E-2</v>
      </c>
      <c r="J537" s="5">
        <f t="shared" si="241"/>
        <v>0.16154173768601976</v>
      </c>
      <c r="K537" s="8">
        <v>83.5</v>
      </c>
      <c r="L537" s="8">
        <f t="shared" si="243"/>
        <v>81.483288606977325</v>
      </c>
      <c r="N537" s="10">
        <f t="shared" si="242"/>
        <v>5.6842680683286885E-2</v>
      </c>
      <c r="O537" s="10">
        <f t="shared" si="242"/>
        <v>0.18528840453180967</v>
      </c>
      <c r="P537" s="10">
        <f t="shared" si="242"/>
        <v>6.7113487000197578E-2</v>
      </c>
      <c r="Q537" s="10">
        <f t="shared" si="242"/>
        <v>9.0074473457613616E-2</v>
      </c>
      <c r="R537" s="10">
        <f t="shared" si="242"/>
        <v>0.1985277779763579</v>
      </c>
      <c r="S537" s="10">
        <f t="shared" si="242"/>
        <v>0.12095373750290887</v>
      </c>
      <c r="T537" s="10">
        <f t="shared" si="242"/>
        <v>0.23668679180860477</v>
      </c>
      <c r="U537" s="13">
        <f t="shared" si="230"/>
        <v>80.86121778154839</v>
      </c>
    </row>
    <row r="538" spans="1:21" x14ac:dyDescent="0.2">
      <c r="A538">
        <v>1.1000000000000001</v>
      </c>
      <c r="B538" s="2" t="s">
        <v>25</v>
      </c>
      <c r="C538">
        <v>3000</v>
      </c>
      <c r="D538" s="5">
        <f t="shared" si="235"/>
        <v>3.8218033382488997E-2</v>
      </c>
      <c r="E538" s="5">
        <f t="shared" si="236"/>
        <v>2.1217492640077773E-2</v>
      </c>
      <c r="F538" s="5">
        <f t="shared" si="237"/>
        <v>2.0917239611443372E-2</v>
      </c>
      <c r="G538" s="5">
        <f t="shared" si="238"/>
        <v>3.926642591699725E-3</v>
      </c>
      <c r="H538" s="5">
        <f t="shared" si="239"/>
        <v>4.8222390129953885E-3</v>
      </c>
      <c r="I538" s="5">
        <f t="shared" si="240"/>
        <v>-2.4261391910513741E-2</v>
      </c>
      <c r="J538" s="5">
        <f t="shared" si="241"/>
        <v>0.12211275812637432</v>
      </c>
      <c r="K538" s="8">
        <v>85.2</v>
      </c>
      <c r="L538" s="8">
        <f t="shared" si="243"/>
        <v>83.349638035609459</v>
      </c>
      <c r="N538" s="10">
        <f t="shared" si="242"/>
        <v>4.6476624085133422E-2</v>
      </c>
      <c r="O538" s="10">
        <f t="shared" si="242"/>
        <v>0.14396415082032138</v>
      </c>
      <c r="P538" s="10">
        <f t="shared" si="242"/>
        <v>5.5820844076227338E-2</v>
      </c>
      <c r="Q538" s="10">
        <f t="shared" si="242"/>
        <v>7.3245803444000099E-2</v>
      </c>
      <c r="R538" s="10">
        <f t="shared" si="242"/>
        <v>0.15507633687034802</v>
      </c>
      <c r="S538" s="10">
        <f t="shared" si="242"/>
        <v>0.10093747961152059</v>
      </c>
      <c r="T538" s="10">
        <f t="shared" si="242"/>
        <v>0.1869530134545658</v>
      </c>
      <c r="U538" s="13">
        <f t="shared" si="230"/>
        <v>84.24933326463794</v>
      </c>
    </row>
    <row r="539" spans="1:21" x14ac:dyDescent="0.2">
      <c r="A539">
        <v>1.5</v>
      </c>
      <c r="B539" s="2" t="s">
        <v>25</v>
      </c>
      <c r="C539">
        <v>3000</v>
      </c>
      <c r="D539" s="5">
        <f t="shared" si="235"/>
        <v>4.0841034745492902E-2</v>
      </c>
      <c r="E539" s="5">
        <f t="shared" si="236"/>
        <v>2.0918489664694895E-2</v>
      </c>
      <c r="F539" s="5">
        <f t="shared" si="237"/>
        <v>2.7648734604096337E-2</v>
      </c>
      <c r="G539" s="5">
        <f t="shared" si="238"/>
        <v>6.1313775259969061E-4</v>
      </c>
      <c r="H539" s="5">
        <f t="shared" si="239"/>
        <v>1.0811984202214742E-3</v>
      </c>
      <c r="I539" s="5">
        <f t="shared" si="240"/>
        <v>-1.5424713542964208E-2</v>
      </c>
      <c r="J539" s="5">
        <f t="shared" si="241"/>
        <v>9.274964866922078E-2</v>
      </c>
      <c r="K539" s="8">
        <v>86.5</v>
      </c>
      <c r="L539" s="8">
        <f t="shared" si="243"/>
        <v>84.783141386914963</v>
      </c>
      <c r="N539" s="10">
        <f t="shared" si="242"/>
        <v>4.975318143922125E-2</v>
      </c>
      <c r="O539" s="10">
        <f t="shared" si="242"/>
        <v>0.125344497540093</v>
      </c>
      <c r="P539" s="10">
        <f t="shared" si="242"/>
        <v>6.0189192165034364E-2</v>
      </c>
      <c r="Q539" s="10">
        <f t="shared" si="242"/>
        <v>7.3831735745026314E-2</v>
      </c>
      <c r="R539" s="10">
        <f t="shared" si="242"/>
        <v>0.13611426683647623</v>
      </c>
      <c r="S539" s="10">
        <f t="shared" si="242"/>
        <v>0.10530689845331245</v>
      </c>
      <c r="T539" s="10">
        <f t="shared" si="242"/>
        <v>0.16842753031336183</v>
      </c>
      <c r="U539" s="13">
        <f t="shared" si="230"/>
        <v>85.585111104991597</v>
      </c>
    </row>
    <row r="540" spans="1:21" x14ac:dyDescent="0.2">
      <c r="A540">
        <v>2.2000000000000002</v>
      </c>
      <c r="B540" s="2" t="s">
        <v>25</v>
      </c>
      <c r="C540">
        <v>3000</v>
      </c>
      <c r="D540" s="5">
        <f t="shared" si="235"/>
        <v>3.9953546089486452E-2</v>
      </c>
      <c r="E540" s="5">
        <f t="shared" si="236"/>
        <v>2.1063356433401126E-2</v>
      </c>
      <c r="F540" s="5">
        <f t="shared" si="237"/>
        <v>2.2496504231301839E-2</v>
      </c>
      <c r="G540" s="5">
        <f t="shared" si="238"/>
        <v>1.2924693074670146E-3</v>
      </c>
      <c r="H540" s="5">
        <f t="shared" si="239"/>
        <v>1.7467829669264856E-3</v>
      </c>
      <c r="I540" s="5">
        <f t="shared" si="240"/>
        <v>-1.9168511912379282E-2</v>
      </c>
      <c r="J540" s="5">
        <f t="shared" si="241"/>
        <v>9.266985966094729E-2</v>
      </c>
      <c r="K540" s="8">
        <v>88</v>
      </c>
      <c r="L540" s="8">
        <f t="shared" si="243"/>
        <v>86.444007858546158</v>
      </c>
      <c r="N540" s="10">
        <f t="shared" si="242"/>
        <v>4.7652173166901221E-2</v>
      </c>
      <c r="O540" s="10">
        <f t="shared" si="242"/>
        <v>0.12055905572316074</v>
      </c>
      <c r="P540" s="10">
        <f t="shared" si="242"/>
        <v>5.717677176444344E-2</v>
      </c>
      <c r="Q540" s="10">
        <f t="shared" si="242"/>
        <v>6.9963291921925935E-2</v>
      </c>
      <c r="R540" s="10">
        <f t="shared" si="242"/>
        <v>0.13069362850804558</v>
      </c>
      <c r="S540" s="10">
        <f t="shared" si="242"/>
        <v>9.7856428781834967E-2</v>
      </c>
      <c r="T540" s="10">
        <f t="shared" si="242"/>
        <v>0.16005400677715087</v>
      </c>
      <c r="U540" s="13">
        <f t="shared" si="230"/>
        <v>86.202883155258334</v>
      </c>
    </row>
    <row r="541" spans="1:21" x14ac:dyDescent="0.2">
      <c r="A541">
        <v>3</v>
      </c>
      <c r="B541" s="2" t="s">
        <v>25</v>
      </c>
      <c r="C541">
        <v>3000</v>
      </c>
      <c r="D541" s="5">
        <f t="shared" si="235"/>
        <v>2.9170772072282525E-2</v>
      </c>
      <c r="E541" s="5">
        <f t="shared" si="236"/>
        <v>1.7542802320325845E-2</v>
      </c>
      <c r="F541" s="5">
        <f t="shared" si="237"/>
        <v>1.8982207721029681E-2</v>
      </c>
      <c r="G541" s="5">
        <f t="shared" si="238"/>
        <v>3.8713090922171678E-3</v>
      </c>
      <c r="H541" s="5">
        <f t="shared" si="239"/>
        <v>4.0972194234354664E-3</v>
      </c>
      <c r="I541" s="5">
        <f t="shared" si="240"/>
        <v>-7.8660996462561195E-3</v>
      </c>
      <c r="J541" s="5">
        <f t="shared" si="241"/>
        <v>7.4942359270320391E-2</v>
      </c>
      <c r="K541" s="8">
        <v>89.1</v>
      </c>
      <c r="L541" s="8">
        <f t="shared" si="243"/>
        <v>87.6666502681163</v>
      </c>
      <c r="N541" s="10">
        <f t="shared" si="242"/>
        <v>3.7536727145698057E-2</v>
      </c>
      <c r="O541" s="10">
        <f t="shared" si="242"/>
        <v>0.10304302374601172</v>
      </c>
      <c r="P541" s="10">
        <f t="shared" si="242"/>
        <v>4.5590095168156854E-2</v>
      </c>
      <c r="Q541" s="10">
        <f t="shared" si="242"/>
        <v>5.8230255007646808E-2</v>
      </c>
      <c r="R541" s="10">
        <f t="shared" si="242"/>
        <v>0.11272394418873465</v>
      </c>
      <c r="S541" s="10">
        <f t="shared" si="242"/>
        <v>8.2490454237003227E-2</v>
      </c>
      <c r="T541" s="10">
        <f t="shared" si="242"/>
        <v>0.14074057025335485</v>
      </c>
      <c r="U541" s="13">
        <f t="shared" si="230"/>
        <v>87.662350763758951</v>
      </c>
    </row>
    <row r="542" spans="1:21" x14ac:dyDescent="0.2">
      <c r="A542">
        <v>4</v>
      </c>
      <c r="B542" s="2" t="s">
        <v>25</v>
      </c>
      <c r="C542">
        <v>3000</v>
      </c>
      <c r="D542" s="5">
        <f t="shared" si="235"/>
        <v>2.1338316962958292E-2</v>
      </c>
      <c r="E542" s="5">
        <f t="shared" si="236"/>
        <v>1.5602870155151993E-2</v>
      </c>
      <c r="F542" s="5">
        <f t="shared" si="237"/>
        <v>1.8268371199598121E-2</v>
      </c>
      <c r="G542" s="5">
        <f t="shared" si="238"/>
        <v>8.6696037412271332E-3</v>
      </c>
      <c r="H542" s="5">
        <f t="shared" si="239"/>
        <v>8.8692246694428434E-3</v>
      </c>
      <c r="I542" s="5">
        <f t="shared" si="240"/>
        <v>-8.3406467374264603E-3</v>
      </c>
      <c r="J542" s="5">
        <f t="shared" si="241"/>
        <v>6.4331695477389275E-2</v>
      </c>
      <c r="K542" s="8">
        <v>90</v>
      </c>
      <c r="L542" s="8">
        <f t="shared" si="243"/>
        <v>88.669950738916256</v>
      </c>
      <c r="N542" s="10">
        <f t="shared" ref="N542:T551" si="244">N380*(100-$K542)/$K542*$K380/(100-$K380)</f>
        <v>2.848648495202306E-2</v>
      </c>
      <c r="O542" s="10">
        <f t="shared" si="244"/>
        <v>8.5093583918830942E-2</v>
      </c>
      <c r="P542" s="10">
        <f t="shared" si="244"/>
        <v>3.6051920875787409E-2</v>
      </c>
      <c r="Q542" s="10">
        <f t="shared" si="244"/>
        <v>4.7257472350561457E-2</v>
      </c>
      <c r="R542" s="10">
        <f t="shared" si="244"/>
        <v>9.6250001618370898E-2</v>
      </c>
      <c r="S542" s="10">
        <f t="shared" si="244"/>
        <v>7.1506865921009952E-2</v>
      </c>
      <c r="T542" s="10">
        <f t="shared" si="244"/>
        <v>0.12873943546834116</v>
      </c>
      <c r="U542" s="13">
        <f t="shared" si="230"/>
        <v>88.594406164703187</v>
      </c>
    </row>
    <row r="543" spans="1:21" x14ac:dyDescent="0.2">
      <c r="A543">
        <v>5.5</v>
      </c>
      <c r="B543" s="2" t="s">
        <v>25</v>
      </c>
      <c r="C543">
        <v>3000</v>
      </c>
      <c r="D543" s="5">
        <f t="shared" si="235"/>
        <v>1.939840444027096E-2</v>
      </c>
      <c r="E543" s="5">
        <f t="shared" si="236"/>
        <v>1.4073902245546221E-2</v>
      </c>
      <c r="F543" s="5">
        <f t="shared" si="237"/>
        <v>2.011662927261329E-2</v>
      </c>
      <c r="G543" s="5">
        <f t="shared" si="238"/>
        <v>1.8486416303652442E-3</v>
      </c>
      <c r="H543" s="5">
        <f t="shared" si="239"/>
        <v>2.1107843782401658E-3</v>
      </c>
      <c r="I543" s="5">
        <f t="shared" si="240"/>
        <v>-7.1957779622455753E-3</v>
      </c>
      <c r="J543" s="5">
        <f t="shared" si="241"/>
        <v>5.9042820956663314E-2</v>
      </c>
      <c r="K543" s="8">
        <v>90.9</v>
      </c>
      <c r="L543" s="8">
        <f t="shared" si="243"/>
        <v>89.675923642282868</v>
      </c>
      <c r="N543" s="10">
        <f t="shared" si="244"/>
        <v>2.6102531427377888E-2</v>
      </c>
      <c r="O543" s="10">
        <f t="shared" si="244"/>
        <v>7.6615296756844989E-2</v>
      </c>
      <c r="P543" s="10">
        <f t="shared" si="244"/>
        <v>3.3446495757286393E-2</v>
      </c>
      <c r="Q543" s="10">
        <f t="shared" si="244"/>
        <v>4.2990333366676133E-2</v>
      </c>
      <c r="R543" s="10">
        <f t="shared" si="244"/>
        <v>8.4763572785357857E-2</v>
      </c>
      <c r="S543" s="10">
        <f t="shared" si="244"/>
        <v>6.5741608718624889E-2</v>
      </c>
      <c r="T543" s="10">
        <f t="shared" si="244"/>
        <v>0.10939540496145363</v>
      </c>
      <c r="U543" s="13">
        <f t="shared" si="230"/>
        <v>90.139187121903163</v>
      </c>
    </row>
    <row r="544" spans="1:21" x14ac:dyDescent="0.2">
      <c r="A544">
        <v>7.5</v>
      </c>
      <c r="B544" s="2" t="s">
        <v>25</v>
      </c>
      <c r="C544">
        <v>3000</v>
      </c>
      <c r="D544" s="5">
        <f t="shared" si="235"/>
        <v>1.6353718418665127E-2</v>
      </c>
      <c r="E544" s="5">
        <f t="shared" si="236"/>
        <v>1.0257845587089753E-2</v>
      </c>
      <c r="F544" s="5">
        <f t="shared" si="237"/>
        <v>1.3285344042960695E-2</v>
      </c>
      <c r="G544" s="5">
        <f t="shared" si="238"/>
        <v>5.8023703252290393E-3</v>
      </c>
      <c r="H544" s="5">
        <f t="shared" si="239"/>
        <v>5.8023703252296221E-3</v>
      </c>
      <c r="I544" s="5">
        <f t="shared" si="240"/>
        <v>-1.0113104625056019E-2</v>
      </c>
      <c r="J544" s="5">
        <f t="shared" si="241"/>
        <v>5.7349585623562335E-2</v>
      </c>
      <c r="K544" s="8">
        <v>91.7</v>
      </c>
      <c r="L544" s="8">
        <f t="shared" si="243"/>
        <v>90.572373944392325</v>
      </c>
      <c r="N544" s="10">
        <f t="shared" si="244"/>
        <v>2.09179143087459E-2</v>
      </c>
      <c r="O544" s="10">
        <f t="shared" si="244"/>
        <v>6.8798235543263045E-2</v>
      </c>
      <c r="P544" s="10">
        <f t="shared" si="244"/>
        <v>2.613203627715396E-2</v>
      </c>
      <c r="Q544" s="10">
        <f t="shared" si="244"/>
        <v>3.517276575229325E-2</v>
      </c>
      <c r="R544" s="10">
        <f t="shared" si="244"/>
        <v>7.6392235965378419E-2</v>
      </c>
      <c r="S544" s="10">
        <f t="shared" si="244"/>
        <v>5.2078937304692825E-2</v>
      </c>
      <c r="T544" s="10">
        <f t="shared" si="244"/>
        <v>9.8738129697680505E-2</v>
      </c>
      <c r="U544" s="13">
        <f t="shared" si="230"/>
        <v>91.013497481438222</v>
      </c>
    </row>
    <row r="545" spans="1:21" x14ac:dyDescent="0.2">
      <c r="A545">
        <v>11</v>
      </c>
      <c r="B545" s="2" t="s">
        <v>25</v>
      </c>
      <c r="C545">
        <v>3000</v>
      </c>
      <c r="D545" s="5">
        <f t="shared" si="235"/>
        <v>1.1163527778672994E-2</v>
      </c>
      <c r="E545" s="5">
        <f t="shared" si="236"/>
        <v>8.9152920597976582E-3</v>
      </c>
      <c r="F545" s="5">
        <f t="shared" si="237"/>
        <v>1.0028561163190258E-2</v>
      </c>
      <c r="G545" s="5">
        <f t="shared" si="238"/>
        <v>4.1372494426960837E-3</v>
      </c>
      <c r="H545" s="5">
        <f t="shared" si="239"/>
        <v>4.2426905402614401E-3</v>
      </c>
      <c r="I545" s="5">
        <f t="shared" si="240"/>
        <v>-5.0629684329092928E-3</v>
      </c>
      <c r="J545" s="5">
        <f t="shared" si="241"/>
        <v>4.5762041026040604E-2</v>
      </c>
      <c r="K545" s="8">
        <v>92.6</v>
      </c>
      <c r="L545" s="8">
        <f t="shared" si="243"/>
        <v>91.583423993670252</v>
      </c>
      <c r="N545" s="10">
        <f t="shared" si="244"/>
        <v>1.5694738854687029E-2</v>
      </c>
      <c r="O545" s="10">
        <f t="shared" si="244"/>
        <v>5.6017688978893476E-2</v>
      </c>
      <c r="P545" s="10">
        <f t="shared" si="244"/>
        <v>1.9918280640045426E-2</v>
      </c>
      <c r="Q545" s="10">
        <f t="shared" si="244"/>
        <v>2.7819664478528232E-2</v>
      </c>
      <c r="R545" s="10">
        <f t="shared" si="244"/>
        <v>6.1956684048914107E-2</v>
      </c>
      <c r="S545" s="10">
        <f t="shared" si="244"/>
        <v>4.1111392037455771E-2</v>
      </c>
      <c r="T545" s="10">
        <f t="shared" si="244"/>
        <v>7.9186393577749745E-2</v>
      </c>
      <c r="U545" s="13">
        <f t="shared" si="230"/>
        <v>92.66239881738791</v>
      </c>
    </row>
    <row r="546" spans="1:21" x14ac:dyDescent="0.2">
      <c r="A546">
        <v>15</v>
      </c>
      <c r="B546" s="2" t="s">
        <v>25</v>
      </c>
      <c r="C546">
        <v>3000</v>
      </c>
      <c r="D546" s="5">
        <f t="shared" si="235"/>
        <v>1.0941962767762131E-2</v>
      </c>
      <c r="E546" s="5">
        <f t="shared" si="236"/>
        <v>9.0705915251370339E-3</v>
      </c>
      <c r="F546" s="5">
        <f t="shared" si="237"/>
        <v>1.712085695822832E-2</v>
      </c>
      <c r="G546" s="5">
        <f t="shared" si="238"/>
        <v>3.7269368296828642E-3</v>
      </c>
      <c r="H546" s="5">
        <f t="shared" si="239"/>
        <v>3.9095367157531979E-3</v>
      </c>
      <c r="I546" s="5">
        <f t="shared" si="240"/>
        <v>-3.2801387398918858E-3</v>
      </c>
      <c r="J546" s="5">
        <f t="shared" si="241"/>
        <v>3.9891772980003355E-2</v>
      </c>
      <c r="K546" s="8">
        <v>93.3</v>
      </c>
      <c r="L546" s="8">
        <f t="shared" si="243"/>
        <v>92.371664769070833</v>
      </c>
      <c r="N546" s="10">
        <f t="shared" si="244"/>
        <v>1.6026370350972614E-2</v>
      </c>
      <c r="O546" s="10">
        <f t="shared" si="244"/>
        <v>5.2067378701202434E-2</v>
      </c>
      <c r="P546" s="10">
        <f t="shared" si="244"/>
        <v>2.1608227183276211E-2</v>
      </c>
      <c r="Q546" s="10">
        <f t="shared" si="244"/>
        <v>2.8800559793387567E-2</v>
      </c>
      <c r="R546" s="10">
        <f t="shared" si="244"/>
        <v>5.920995960377895E-2</v>
      </c>
      <c r="S546" s="10">
        <f t="shared" si="244"/>
        <v>4.7375403512541409E-2</v>
      </c>
      <c r="T546" s="10">
        <f t="shared" si="244"/>
        <v>8.1381519036675051E-2</v>
      </c>
      <c r="U546" s="13">
        <f t="shared" si="230"/>
        <v>92.474300919330304</v>
      </c>
    </row>
    <row r="547" spans="1:21" x14ac:dyDescent="0.2">
      <c r="A547">
        <v>18.5</v>
      </c>
      <c r="B547" s="2" t="s">
        <v>25</v>
      </c>
      <c r="C547">
        <v>3000</v>
      </c>
      <c r="D547" s="5">
        <f t="shared" si="235"/>
        <v>9.9027804227154147E-3</v>
      </c>
      <c r="E547" s="5">
        <f t="shared" si="236"/>
        <v>7.9649196397278688E-3</v>
      </c>
      <c r="F547" s="5">
        <f t="shared" si="237"/>
        <v>1.626811226796071E-2</v>
      </c>
      <c r="G547" s="5">
        <f t="shared" si="238"/>
        <v>3.4317471546465722E-3</v>
      </c>
      <c r="H547" s="5">
        <f t="shared" si="239"/>
        <v>3.5352512982103623E-3</v>
      </c>
      <c r="I547" s="5">
        <f t="shared" si="240"/>
        <v>-3.6507995668098037E-3</v>
      </c>
      <c r="J547" s="5">
        <f t="shared" si="241"/>
        <v>3.4939808836931055E-2</v>
      </c>
      <c r="K547" s="8">
        <v>93.7</v>
      </c>
      <c r="L547" s="8">
        <f t="shared" si="243"/>
        <v>92.822824310267961</v>
      </c>
      <c r="N547" s="10">
        <f t="shared" si="244"/>
        <v>1.4249236134675668E-2</v>
      </c>
      <c r="O547" s="10">
        <f t="shared" si="244"/>
        <v>4.5278666614315968E-2</v>
      </c>
      <c r="P547" s="10">
        <f t="shared" si="244"/>
        <v>1.9385786870292524E-2</v>
      </c>
      <c r="Q547" s="10">
        <f t="shared" si="244"/>
        <v>2.5511742335866366E-2</v>
      </c>
      <c r="R547" s="10">
        <f t="shared" si="244"/>
        <v>5.1840963981566637E-2</v>
      </c>
      <c r="S547" s="10">
        <f t="shared" si="244"/>
        <v>4.2787114369446086E-2</v>
      </c>
      <c r="T547" s="10">
        <f t="shared" si="244"/>
        <v>7.23918200533821E-2</v>
      </c>
      <c r="U547" s="13">
        <f t="shared" si="230"/>
        <v>93.249499045061853</v>
      </c>
    </row>
    <row r="548" spans="1:21" x14ac:dyDescent="0.2">
      <c r="A548">
        <v>22</v>
      </c>
      <c r="B548" s="2" t="s">
        <v>25</v>
      </c>
      <c r="C548">
        <v>3000</v>
      </c>
      <c r="D548" s="5">
        <f t="shared" si="235"/>
        <v>7.4381493988006919E-3</v>
      </c>
      <c r="E548" s="5">
        <f t="shared" si="236"/>
        <v>7.5208288872318368E-3</v>
      </c>
      <c r="F548" s="5">
        <f t="shared" si="237"/>
        <v>1.2808166041056779E-2</v>
      </c>
      <c r="G548" s="5">
        <f t="shared" si="238"/>
        <v>4.0660342966176155E-3</v>
      </c>
      <c r="H548" s="5">
        <f t="shared" si="239"/>
        <v>4.1579033744327532E-3</v>
      </c>
      <c r="I548" s="5">
        <f t="shared" si="240"/>
        <v>-2.796845584630156E-3</v>
      </c>
      <c r="J548" s="5">
        <f t="shared" si="241"/>
        <v>3.2151675860853768E-2</v>
      </c>
      <c r="K548" s="8">
        <v>94</v>
      </c>
      <c r="L548" s="8">
        <f t="shared" si="243"/>
        <v>93.161546085232899</v>
      </c>
      <c r="N548" s="10">
        <f t="shared" si="244"/>
        <v>1.1508908939261547E-2</v>
      </c>
      <c r="O548" s="10">
        <f t="shared" si="244"/>
        <v>4.0750074809454757E-2</v>
      </c>
      <c r="P548" s="10">
        <f t="shared" si="244"/>
        <v>1.5902904509821434E-2</v>
      </c>
      <c r="Q548" s="10">
        <f t="shared" si="244"/>
        <v>2.1808224773558409E-2</v>
      </c>
      <c r="R548" s="10">
        <f t="shared" si="244"/>
        <v>4.6827928620821392E-2</v>
      </c>
      <c r="S548" s="10">
        <f t="shared" si="244"/>
        <v>3.6462624917750236E-2</v>
      </c>
      <c r="T548" s="10">
        <f t="shared" si="244"/>
        <v>6.5345912274363205E-2</v>
      </c>
      <c r="U548" s="13">
        <f t="shared" si="230"/>
        <v>93.866225840688784</v>
      </c>
    </row>
    <row r="549" spans="1:21" x14ac:dyDescent="0.2">
      <c r="A549">
        <v>30</v>
      </c>
      <c r="B549" s="2" t="s">
        <v>25</v>
      </c>
      <c r="C549">
        <v>3000</v>
      </c>
      <c r="D549" s="5">
        <f t="shared" si="235"/>
        <v>7.2900342659760128E-3</v>
      </c>
      <c r="E549" s="5">
        <f t="shared" si="236"/>
        <v>7.1811612137733238E-3</v>
      </c>
      <c r="F549" s="5">
        <f t="shared" si="237"/>
        <v>1.6005142596837427E-2</v>
      </c>
      <c r="G549" s="5">
        <f t="shared" si="238"/>
        <v>4.5457460865343802E-3</v>
      </c>
      <c r="H549" s="5">
        <f t="shared" si="239"/>
        <v>4.6575093361847925E-3</v>
      </c>
      <c r="I549" s="5">
        <f t="shared" si="240"/>
        <v>-1.1165586564786945E-3</v>
      </c>
      <c r="J549" s="5">
        <f t="shared" si="241"/>
        <v>2.7325876868070434E-2</v>
      </c>
      <c r="K549" s="8">
        <v>94.5</v>
      </c>
      <c r="L549" s="8">
        <f t="shared" si="243"/>
        <v>93.726754277213004</v>
      </c>
      <c r="N549" s="10">
        <f t="shared" si="244"/>
        <v>1.1603594300303E-2</v>
      </c>
      <c r="O549" s="10">
        <f t="shared" si="244"/>
        <v>3.7722495048458607E-2</v>
      </c>
      <c r="P549" s="10">
        <f t="shared" si="244"/>
        <v>1.6525456310788868E-2</v>
      </c>
      <c r="Q549" s="10">
        <f t="shared" si="244"/>
        <v>2.2014403005178668E-2</v>
      </c>
      <c r="R549" s="10">
        <f t="shared" si="244"/>
        <v>4.4528469110977208E-2</v>
      </c>
      <c r="S549" s="10">
        <f t="shared" si="244"/>
        <v>3.9050341821044859E-2</v>
      </c>
      <c r="T549" s="10">
        <f t="shared" si="244"/>
        <v>6.5888911710897738E-2</v>
      </c>
      <c r="U549" s="13">
        <f t="shared" si="230"/>
        <v>93.818407247980744</v>
      </c>
    </row>
    <row r="550" spans="1:21" x14ac:dyDescent="0.2">
      <c r="A550">
        <v>37</v>
      </c>
      <c r="B550" s="2" t="s">
        <v>25</v>
      </c>
      <c r="C550">
        <v>3000</v>
      </c>
      <c r="D550" s="5">
        <f t="shared" si="235"/>
        <v>6.6593616973236319E-3</v>
      </c>
      <c r="E550" s="5">
        <f t="shared" si="236"/>
        <v>6.1661275280961714E-3</v>
      </c>
      <c r="F550" s="5">
        <f t="shared" si="237"/>
        <v>1.4166747726188714E-2</v>
      </c>
      <c r="G550" s="5">
        <f t="shared" si="238"/>
        <v>4.4925629443129944E-3</v>
      </c>
      <c r="H550" s="5">
        <f t="shared" si="239"/>
        <v>4.7066667993167083E-3</v>
      </c>
      <c r="I550" s="5">
        <f t="shared" si="240"/>
        <v>-4.4962806464468735E-3</v>
      </c>
      <c r="J550" s="5">
        <f t="shared" si="241"/>
        <v>3.0429258395668422E-2</v>
      </c>
      <c r="K550" s="8">
        <v>94.8</v>
      </c>
      <c r="L550" s="8">
        <f t="shared" si="243"/>
        <v>94.066282992657264</v>
      </c>
      <c r="N550" s="10">
        <f t="shared" si="244"/>
        <v>9.9526555135417451E-3</v>
      </c>
      <c r="O550" s="10">
        <f t="shared" si="244"/>
        <v>3.6436600472491587E-2</v>
      </c>
      <c r="P550" s="10">
        <f t="shared" si="244"/>
        <v>1.4275805141785551E-2</v>
      </c>
      <c r="Q550" s="10">
        <f t="shared" si="244"/>
        <v>1.9499023711608984E-2</v>
      </c>
      <c r="R550" s="10">
        <f t="shared" si="244"/>
        <v>4.2640038314126154E-2</v>
      </c>
      <c r="S550" s="10">
        <f t="shared" si="244"/>
        <v>3.4651218663209603E-2</v>
      </c>
      <c r="T550" s="10">
        <f t="shared" si="244"/>
        <v>6.2124444444459803E-2</v>
      </c>
      <c r="U550" s="13">
        <f t="shared" si="230"/>
        <v>94.150926026662191</v>
      </c>
    </row>
    <row r="551" spans="1:21" x14ac:dyDescent="0.2">
      <c r="A551">
        <v>45</v>
      </c>
      <c r="B551" s="2" t="s">
        <v>25</v>
      </c>
      <c r="C551">
        <v>3000</v>
      </c>
      <c r="D551" s="5">
        <f t="shared" si="235"/>
        <v>5.4922163713528455E-3</v>
      </c>
      <c r="E551" s="5">
        <f t="shared" si="236"/>
        <v>7.7394603627172626E-3</v>
      </c>
      <c r="F551" s="5">
        <f t="shared" si="237"/>
        <v>1.3289107542742526E-2</v>
      </c>
      <c r="G551" s="5">
        <f t="shared" si="238"/>
        <v>2.7545300124421218E-3</v>
      </c>
      <c r="H551" s="5">
        <f t="shared" si="239"/>
        <v>3.0116357079753575E-3</v>
      </c>
      <c r="I551" s="5">
        <f t="shared" si="240"/>
        <v>-2.0052274258722386E-3</v>
      </c>
      <c r="J551" s="5">
        <f t="shared" si="241"/>
        <v>2.1461805549842262E-2</v>
      </c>
      <c r="K551" s="8">
        <v>95</v>
      </c>
      <c r="L551" s="8">
        <f t="shared" si="243"/>
        <v>94.292803970223332</v>
      </c>
      <c r="N551" s="10">
        <f t="shared" si="244"/>
        <v>9.152510407279343E-3</v>
      </c>
      <c r="O551" s="10">
        <f t="shared" si="244"/>
        <v>2.8591088542282622E-2</v>
      </c>
      <c r="P551" s="10">
        <f t="shared" si="244"/>
        <v>1.3657415299620126E-2</v>
      </c>
      <c r="Q551" s="10">
        <f t="shared" si="244"/>
        <v>1.7579604596225294E-2</v>
      </c>
      <c r="R551" s="10">
        <f t="shared" si="244"/>
        <v>3.4270975495582078E-2</v>
      </c>
      <c r="S551" s="10">
        <f t="shared" si="244"/>
        <v>3.2325163381441466E-2</v>
      </c>
      <c r="T551" s="10">
        <f t="shared" si="244"/>
        <v>5.1743528121200193E-2</v>
      </c>
      <c r="U551" s="13">
        <f t="shared" si="230"/>
        <v>95.080214259684283</v>
      </c>
    </row>
    <row r="552" spans="1:21" x14ac:dyDescent="0.2">
      <c r="A552">
        <v>55</v>
      </c>
      <c r="B552" s="2" t="s">
        <v>25</v>
      </c>
      <c r="C552">
        <v>3000</v>
      </c>
      <c r="D552" s="5">
        <f t="shared" si="235"/>
        <v>5.4616423828647044E-3</v>
      </c>
      <c r="E552" s="5">
        <f t="shared" si="236"/>
        <v>6.40508028764461E-3</v>
      </c>
      <c r="F552" s="5">
        <f t="shared" si="237"/>
        <v>1.4806653586090256E-2</v>
      </c>
      <c r="G552" s="5">
        <f t="shared" si="238"/>
        <v>3.3648894625969289E-3</v>
      </c>
      <c r="H552" s="5">
        <f t="shared" si="239"/>
        <v>3.2706618745888053E-3</v>
      </c>
      <c r="I552" s="5">
        <f t="shared" si="240"/>
        <v>-3.1566761835846724E-4</v>
      </c>
      <c r="J552" s="5">
        <f t="shared" si="241"/>
        <v>2.0512717839027399E-2</v>
      </c>
      <c r="K552" s="8">
        <v>95.3</v>
      </c>
      <c r="L552" s="8">
        <f t="shared" si="243"/>
        <v>94.632838488654969</v>
      </c>
      <c r="N552" s="10">
        <f t="shared" ref="N552:T561" si="245">N390*(100-$K552)/$K552*$K390/(100-$K390)</f>
        <v>9.2568086850567822E-3</v>
      </c>
      <c r="O552" s="10">
        <f t="shared" si="245"/>
        <v>2.9231017257386461E-2</v>
      </c>
      <c r="P552" s="10">
        <f t="shared" si="245"/>
        <v>1.3725230771055769E-2</v>
      </c>
      <c r="Q552" s="10">
        <f t="shared" si="245"/>
        <v>1.7961219123773599E-2</v>
      </c>
      <c r="R552" s="10">
        <f t="shared" si="245"/>
        <v>3.5063006343824157E-2</v>
      </c>
      <c r="S552" s="10">
        <f t="shared" si="245"/>
        <v>3.3302609741473602E-2</v>
      </c>
      <c r="T552" s="10">
        <f t="shared" si="245"/>
        <v>5.3505977814454181E-2</v>
      </c>
      <c r="U552" s="13">
        <f t="shared" si="230"/>
        <v>94.921151000447594</v>
      </c>
    </row>
    <row r="553" spans="1:21" x14ac:dyDescent="0.2">
      <c r="A553">
        <v>75</v>
      </c>
      <c r="B553" s="2" t="s">
        <v>25</v>
      </c>
      <c r="C553">
        <v>3000</v>
      </c>
      <c r="D553" s="5">
        <f t="shared" si="235"/>
        <v>5.6917573097675193E-3</v>
      </c>
      <c r="E553" s="5">
        <f t="shared" si="236"/>
        <v>6.6316635888401948E-3</v>
      </c>
      <c r="F553" s="5">
        <f t="shared" si="237"/>
        <v>1.8196495583123133E-2</v>
      </c>
      <c r="G553" s="5">
        <f t="shared" si="238"/>
        <v>1.5633032952407644E-3</v>
      </c>
      <c r="H553" s="5">
        <f t="shared" si="239"/>
        <v>1.7730602037457979E-3</v>
      </c>
      <c r="I553" s="5">
        <f t="shared" si="240"/>
        <v>-1.0240852472594986E-3</v>
      </c>
      <c r="J553" s="5">
        <f t="shared" si="241"/>
        <v>1.786109038878907E-2</v>
      </c>
      <c r="K553" s="8">
        <v>95.6</v>
      </c>
      <c r="L553" s="8">
        <f t="shared" si="243"/>
        <v>94.973177031591504</v>
      </c>
      <c r="N553" s="10">
        <f t="shared" si="245"/>
        <v>9.3786036488162326E-3</v>
      </c>
      <c r="O553" s="10">
        <f t="shared" si="245"/>
        <v>2.5825601408996677E-2</v>
      </c>
      <c r="P553" s="10">
        <f t="shared" si="245"/>
        <v>1.4493567131112649E-2</v>
      </c>
      <c r="Q553" s="10">
        <f t="shared" si="245"/>
        <v>1.7816172148175137E-2</v>
      </c>
      <c r="R553" s="10">
        <f t="shared" si="245"/>
        <v>3.1618634840054831E-2</v>
      </c>
      <c r="S553" s="10">
        <f t="shared" si="245"/>
        <v>3.5307237330045003E-2</v>
      </c>
      <c r="T553" s="10">
        <f t="shared" si="245"/>
        <v>5.0693285122246967E-2</v>
      </c>
      <c r="U553" s="13">
        <f t="shared" si="230"/>
        <v>95.17525372627189</v>
      </c>
    </row>
    <row r="554" spans="1:21" x14ac:dyDescent="0.2">
      <c r="A554">
        <v>90</v>
      </c>
      <c r="B554" s="2" t="s">
        <v>25</v>
      </c>
      <c r="C554">
        <v>3000</v>
      </c>
      <c r="D554" s="5">
        <f t="shared" si="235"/>
        <v>7.3196651668018219E-3</v>
      </c>
      <c r="E554" s="5">
        <f t="shared" si="236"/>
        <v>8.6957062384367678E-3</v>
      </c>
      <c r="F554" s="5">
        <f t="shared" si="237"/>
        <v>1.4106367401204717E-2</v>
      </c>
      <c r="G554" s="5">
        <f t="shared" si="238"/>
        <v>3.2115837413792259E-3</v>
      </c>
      <c r="H554" s="5">
        <f t="shared" si="239"/>
        <v>3.2111743352250671E-3</v>
      </c>
      <c r="I554" s="5">
        <f t="shared" si="240"/>
        <v>-5.9388784802744121E-4</v>
      </c>
      <c r="J554" s="5">
        <f t="shared" si="241"/>
        <v>1.6942718149511732E-2</v>
      </c>
      <c r="K554" s="8">
        <v>95.8</v>
      </c>
      <c r="L554" s="8">
        <f t="shared" si="243"/>
        <v>95.200238497465961</v>
      </c>
      <c r="N554" s="10">
        <f t="shared" si="245"/>
        <v>1.1348412257029953E-2</v>
      </c>
      <c r="O554" s="10">
        <f t="shared" si="245"/>
        <v>2.7727664321766998E-2</v>
      </c>
      <c r="P554" s="10">
        <f t="shared" si="245"/>
        <v>1.625509464956499E-2</v>
      </c>
      <c r="Q554" s="10">
        <f t="shared" si="245"/>
        <v>1.9734992113309563E-2</v>
      </c>
      <c r="R554" s="10">
        <f t="shared" si="245"/>
        <v>3.3951525892301569E-2</v>
      </c>
      <c r="S554" s="10">
        <f t="shared" si="245"/>
        <v>3.5666163938958564E-2</v>
      </c>
      <c r="T554" s="10">
        <f t="shared" si="245"/>
        <v>5.2893327184531866E-2</v>
      </c>
      <c r="U554" s="13">
        <f t="shared" si="230"/>
        <v>94.976383094195299</v>
      </c>
    </row>
    <row r="555" spans="1:21" x14ac:dyDescent="0.2">
      <c r="A555">
        <v>110</v>
      </c>
      <c r="B555" s="2" t="s">
        <v>25</v>
      </c>
      <c r="C555">
        <v>3000</v>
      </c>
      <c r="D555" s="5">
        <f t="shared" si="235"/>
        <v>5.833952445444282E-3</v>
      </c>
      <c r="E555" s="5">
        <f t="shared" si="236"/>
        <v>6.9731251525123328E-3</v>
      </c>
      <c r="F555" s="5">
        <f t="shared" si="237"/>
        <v>1.3372718230098647E-2</v>
      </c>
      <c r="G555" s="5">
        <f t="shared" si="238"/>
        <v>2.791831975254927E-3</v>
      </c>
      <c r="H555" s="5">
        <f t="shared" si="239"/>
        <v>2.8114422202654213E-3</v>
      </c>
      <c r="I555" s="5">
        <f t="shared" si="240"/>
        <v>-8.623997618965179E-4</v>
      </c>
      <c r="J555" s="5">
        <f t="shared" si="241"/>
        <v>1.3487302911073477E-2</v>
      </c>
      <c r="K555" s="8">
        <v>96</v>
      </c>
      <c r="L555" s="8">
        <f>100/(1+(1+0.25)*(100/K555-1))</f>
        <v>95.049504950495034</v>
      </c>
      <c r="N555" s="10">
        <f t="shared" si="245"/>
        <v>9.0949896852077668E-3</v>
      </c>
      <c r="O555" s="10">
        <f t="shared" si="245"/>
        <v>2.1911604904710842E-2</v>
      </c>
      <c r="P555" s="10">
        <f t="shared" si="245"/>
        <v>1.3422224604611439E-2</v>
      </c>
      <c r="Q555" s="10">
        <f t="shared" si="245"/>
        <v>1.6129014561718686E-2</v>
      </c>
      <c r="R555" s="10">
        <f t="shared" si="245"/>
        <v>2.7387374271095926E-2</v>
      </c>
      <c r="S555" s="10">
        <f t="shared" si="245"/>
        <v>3.0521240223755471E-2</v>
      </c>
      <c r="T555" s="10">
        <f t="shared" si="245"/>
        <v>4.4407973172752614E-2</v>
      </c>
      <c r="U555" s="13">
        <f t="shared" si="230"/>
        <v>95.748024305305904</v>
      </c>
    </row>
    <row r="556" spans="1:21" x14ac:dyDescent="0.2">
      <c r="A556">
        <v>132</v>
      </c>
      <c r="B556" s="2" t="s">
        <v>25</v>
      </c>
      <c r="C556">
        <v>3000</v>
      </c>
      <c r="D556" s="5">
        <f t="shared" si="235"/>
        <v>5.5187304625149147E-3</v>
      </c>
      <c r="E556" s="5">
        <f t="shared" si="236"/>
        <v>6.1778789874506745E-3</v>
      </c>
      <c r="F556" s="5">
        <f t="shared" si="237"/>
        <v>1.2353354876019969E-2</v>
      </c>
      <c r="G556" s="5">
        <f t="shared" si="238"/>
        <v>3.1845277060346677E-3</v>
      </c>
      <c r="H556" s="5">
        <f t="shared" si="239"/>
        <v>3.2112492128458722E-3</v>
      </c>
      <c r="I556" s="5">
        <f t="shared" si="240"/>
        <v>-8.0274201857223615E-4</v>
      </c>
      <c r="J556" s="5">
        <f t="shared" si="241"/>
        <v>1.3399475052333496E-2</v>
      </c>
      <c r="K556" s="8">
        <v>96.2</v>
      </c>
      <c r="L556" s="8">
        <f t="shared" ref="L556:L569" si="246">100/(1+(1+0.25)*(100/K556-1))</f>
        <v>95.294700346706293</v>
      </c>
      <c r="N556" s="10">
        <f t="shared" si="245"/>
        <v>8.5343687629010883E-3</v>
      </c>
      <c r="O556" s="10">
        <f t="shared" si="245"/>
        <v>2.1428852925201632E-2</v>
      </c>
      <c r="P556" s="10">
        <f t="shared" si="245"/>
        <v>1.248248262113733E-2</v>
      </c>
      <c r="Q556" s="10">
        <f t="shared" si="245"/>
        <v>1.5243275468099704E-2</v>
      </c>
      <c r="R556" s="10">
        <f t="shared" si="245"/>
        <v>2.6687817865235317E-2</v>
      </c>
      <c r="S556" s="10">
        <f t="shared" si="245"/>
        <v>2.859740630950295E-2</v>
      </c>
      <c r="T556" s="10">
        <f t="shared" si="245"/>
        <v>4.3042474278627361E-2</v>
      </c>
      <c r="U556" s="13">
        <f t="shared" si="230"/>
        <v>95.873372816538875</v>
      </c>
    </row>
    <row r="557" spans="1:21" x14ac:dyDescent="0.2">
      <c r="A557">
        <v>160</v>
      </c>
      <c r="B557" s="2" t="s">
        <v>25</v>
      </c>
      <c r="C557">
        <v>3000</v>
      </c>
      <c r="D557" s="5">
        <f t="shared" si="235"/>
        <v>5.2454791020764904E-3</v>
      </c>
      <c r="E557" s="5">
        <f t="shared" si="236"/>
        <v>5.4203605594198984E-3</v>
      </c>
      <c r="F557" s="5">
        <f t="shared" si="237"/>
        <v>1.1420055840283237E-2</v>
      </c>
      <c r="G557" s="5">
        <f t="shared" si="238"/>
        <v>3.6056710766270289E-3</v>
      </c>
      <c r="H557" s="5">
        <f t="shared" si="239"/>
        <v>3.6446930127510338E-3</v>
      </c>
      <c r="I557" s="5">
        <f t="shared" si="240"/>
        <v>-7.5711074866591233E-4</v>
      </c>
      <c r="J557" s="5">
        <f t="shared" si="241"/>
        <v>1.3429725126970112E-2</v>
      </c>
      <c r="K557" s="8">
        <v>96.3</v>
      </c>
      <c r="L557" s="8">
        <f t="shared" si="246"/>
        <v>95.41738915035917</v>
      </c>
      <c r="N557" s="10">
        <f t="shared" si="245"/>
        <v>8.034978557871688E-3</v>
      </c>
      <c r="O557" s="10">
        <f t="shared" si="245"/>
        <v>2.1116148192707063E-2</v>
      </c>
      <c r="P557" s="10">
        <f t="shared" si="245"/>
        <v>1.1630379024595249E-2</v>
      </c>
      <c r="Q557" s="10">
        <f t="shared" si="245"/>
        <v>1.4468051447142152E-2</v>
      </c>
      <c r="R557" s="10">
        <f t="shared" si="245"/>
        <v>2.6197296511662721E-2</v>
      </c>
      <c r="S557" s="10">
        <f t="shared" si="245"/>
        <v>2.6877362431533738E-2</v>
      </c>
      <c r="T557" s="10">
        <f t="shared" si="245"/>
        <v>4.2008873969461881E-2</v>
      </c>
      <c r="U557" s="13">
        <f t="shared" si="230"/>
        <v>95.968472532346865</v>
      </c>
    </row>
    <row r="558" spans="1:21" x14ac:dyDescent="0.2">
      <c r="A558">
        <v>200</v>
      </c>
      <c r="B558" s="2" t="s">
        <v>25</v>
      </c>
      <c r="C558">
        <v>3000</v>
      </c>
      <c r="D558" s="5">
        <f t="shared" si="235"/>
        <v>5.1770459262941923E-3</v>
      </c>
      <c r="E558" s="5">
        <f t="shared" si="236"/>
        <v>5.5191698267155892E-3</v>
      </c>
      <c r="F558" s="5">
        <f t="shared" si="237"/>
        <v>9.0526036205973784E-3</v>
      </c>
      <c r="G558" s="5">
        <f t="shared" si="238"/>
        <v>3.986424740256192E-3</v>
      </c>
      <c r="H558" s="5">
        <f t="shared" si="239"/>
        <v>4.3308227372867922E-3</v>
      </c>
      <c r="I558" s="5">
        <f t="shared" si="240"/>
        <v>-2.5087522476749807E-3</v>
      </c>
      <c r="J558" s="5">
        <f t="shared" si="241"/>
        <v>1.4061277883973638E-2</v>
      </c>
      <c r="K558" s="8">
        <v>96.5</v>
      </c>
      <c r="L558" s="8">
        <f t="shared" si="246"/>
        <v>95.662949194547707</v>
      </c>
      <c r="N558" s="10">
        <f t="shared" si="245"/>
        <v>7.4534730779740582E-3</v>
      </c>
      <c r="O558" s="10">
        <f t="shared" si="245"/>
        <v>1.994243435170355E-2</v>
      </c>
      <c r="P558" s="10">
        <f t="shared" si="245"/>
        <v>1.0643668429034045E-2</v>
      </c>
      <c r="Q558" s="10">
        <f t="shared" si="245"/>
        <v>1.3229704605569692E-2</v>
      </c>
      <c r="R558" s="10">
        <f t="shared" si="245"/>
        <v>2.4828225435549769E-2</v>
      </c>
      <c r="S558" s="10">
        <f t="shared" si="245"/>
        <v>2.408907459014881E-2</v>
      </c>
      <c r="T558" s="10">
        <f t="shared" si="245"/>
        <v>3.961859248744877E-2</v>
      </c>
      <c r="U558" s="13">
        <f t="shared" ref="U558:U569" si="247">100/(1+T558)</f>
        <v>96.189122359513107</v>
      </c>
    </row>
    <row r="559" spans="1:21" x14ac:dyDescent="0.2">
      <c r="A559">
        <v>250</v>
      </c>
      <c r="B559" s="2" t="s">
        <v>25</v>
      </c>
      <c r="C559">
        <v>3000</v>
      </c>
      <c r="D559" s="5">
        <f t="shared" si="235"/>
        <v>5.0552216419990949E-3</v>
      </c>
      <c r="E559" s="5">
        <f t="shared" si="236"/>
        <v>5.1205616814107013E-3</v>
      </c>
      <c r="F559" s="5">
        <f t="shared" si="237"/>
        <v>1.081285600717713E-2</v>
      </c>
      <c r="G559" s="5">
        <f t="shared" si="238"/>
        <v>3.5566895016898373E-3</v>
      </c>
      <c r="H559" s="5">
        <f t="shared" si="239"/>
        <v>3.5713984943622767E-3</v>
      </c>
      <c r="I559" s="5">
        <f t="shared" si="240"/>
        <v>-7.6573170576835214E-4</v>
      </c>
      <c r="J559" s="5">
        <f t="shared" si="241"/>
        <v>1.1530114696197805E-2</v>
      </c>
      <c r="K559" s="8">
        <v>96.5</v>
      </c>
      <c r="L559" s="8">
        <f t="shared" si="246"/>
        <v>95.662949194547707</v>
      </c>
      <c r="N559" s="10">
        <f t="shared" si="245"/>
        <v>7.6098888537031242E-3</v>
      </c>
      <c r="O559" s="10">
        <f t="shared" si="245"/>
        <v>1.8887933334549894E-2</v>
      </c>
      <c r="P559" s="10">
        <f t="shared" si="245"/>
        <v>1.1014865374971223E-2</v>
      </c>
      <c r="Q559" s="10">
        <f t="shared" si="245"/>
        <v>1.3486177899272875E-2</v>
      </c>
      <c r="R559" s="10">
        <f t="shared" si="245"/>
        <v>2.3754293849363659E-2</v>
      </c>
      <c r="S559" s="10">
        <f t="shared" si="245"/>
        <v>2.5270324150765223E-2</v>
      </c>
      <c r="T559" s="10">
        <f t="shared" si="245"/>
        <v>3.8881110317068451E-2</v>
      </c>
      <c r="U559" s="13">
        <f t="shared" si="247"/>
        <v>96.25740520922534</v>
      </c>
    </row>
    <row r="560" spans="1:21" x14ac:dyDescent="0.2">
      <c r="A560">
        <v>315</v>
      </c>
      <c r="B560" s="2" t="s">
        <v>25</v>
      </c>
      <c r="C560">
        <v>3000</v>
      </c>
      <c r="D560" s="5">
        <f t="shared" si="235"/>
        <v>4.4798037115717504E-3</v>
      </c>
      <c r="E560" s="5">
        <f t="shared" si="236"/>
        <v>4.8170866277264662E-3</v>
      </c>
      <c r="F560" s="5">
        <f t="shared" si="237"/>
        <v>8.8423715236899542E-3</v>
      </c>
      <c r="G560" s="5">
        <f t="shared" si="238"/>
        <v>3.5424704191855949E-3</v>
      </c>
      <c r="H560" s="5">
        <f t="shared" si="239"/>
        <v>3.5564556055271007E-3</v>
      </c>
      <c r="I560" s="5">
        <f t="shared" si="240"/>
        <v>-8.0268040643434457E-4</v>
      </c>
      <c r="J560" s="5">
        <f t="shared" si="241"/>
        <v>1.1315622118888535E-2</v>
      </c>
      <c r="K560" s="8">
        <v>96.5</v>
      </c>
      <c r="L560" s="8">
        <f t="shared" si="246"/>
        <v>95.662949194547707</v>
      </c>
      <c r="N560" s="10">
        <f t="shared" si="245"/>
        <v>6.8125233745648028E-3</v>
      </c>
      <c r="O560" s="10">
        <f t="shared" si="245"/>
        <v>1.7857561381330028E-2</v>
      </c>
      <c r="P560" s="10">
        <f t="shared" si="245"/>
        <v>9.7717680066153282E-3</v>
      </c>
      <c r="Q560" s="10">
        <f t="shared" si="245"/>
        <v>1.2191592510606076E-2</v>
      </c>
      <c r="R560" s="10">
        <f t="shared" si="245"/>
        <v>2.2272230729786232E-2</v>
      </c>
      <c r="S560" s="10">
        <f t="shared" si="245"/>
        <v>2.2341558695671292E-2</v>
      </c>
      <c r="T560" s="10">
        <f t="shared" si="245"/>
        <v>3.5751129600155022E-2</v>
      </c>
      <c r="U560" s="13">
        <f t="shared" si="247"/>
        <v>96.548289586325978</v>
      </c>
    </row>
    <row r="561" spans="1:21" x14ac:dyDescent="0.2">
      <c r="A561">
        <v>355</v>
      </c>
      <c r="B561" s="2" t="s">
        <v>25</v>
      </c>
      <c r="C561">
        <v>3000</v>
      </c>
      <c r="D561" s="5">
        <f t="shared" si="235"/>
        <v>4.2702135384899108E-3</v>
      </c>
      <c r="E561" s="5">
        <f t="shared" si="236"/>
        <v>4.5712669866233013E-3</v>
      </c>
      <c r="F561" s="5">
        <f t="shared" si="237"/>
        <v>8.4496743180465655E-3</v>
      </c>
      <c r="G561" s="5">
        <f t="shared" si="238"/>
        <v>3.5340557794773519E-3</v>
      </c>
      <c r="H561" s="5">
        <f t="shared" si="239"/>
        <v>3.5481106814819474E-3</v>
      </c>
      <c r="I561" s="5">
        <f t="shared" si="240"/>
        <v>-7.9743835376855365E-4</v>
      </c>
      <c r="J561" s="5">
        <f t="shared" si="241"/>
        <v>1.0643348047257417E-2</v>
      </c>
      <c r="K561" s="8">
        <v>96.5</v>
      </c>
      <c r="L561" s="8">
        <f t="shared" si="246"/>
        <v>95.662949194547707</v>
      </c>
      <c r="N561" s="10">
        <f t="shared" si="245"/>
        <v>6.4760640234389731E-3</v>
      </c>
      <c r="O561" s="10">
        <f t="shared" si="245"/>
        <v>1.6892315485974495E-2</v>
      </c>
      <c r="P561" s="10">
        <f t="shared" si="245"/>
        <v>9.2999937483314796E-3</v>
      </c>
      <c r="Q561" s="10">
        <f t="shared" si="245"/>
        <v>1.1593897336270581E-2</v>
      </c>
      <c r="R561" s="10">
        <f t="shared" si="245"/>
        <v>2.116823086491126E-2</v>
      </c>
      <c r="S561" s="10">
        <f t="shared" si="245"/>
        <v>2.132381429332969E-2</v>
      </c>
      <c r="T561" s="10">
        <f t="shared" si="245"/>
        <v>3.4219230997607979E-2</v>
      </c>
      <c r="U561" s="13">
        <f t="shared" si="247"/>
        <v>96.691298133704194</v>
      </c>
    </row>
    <row r="562" spans="1:21" x14ac:dyDescent="0.2">
      <c r="A562">
        <v>400</v>
      </c>
      <c r="B562" s="2" t="s">
        <v>25</v>
      </c>
      <c r="C562">
        <v>3000</v>
      </c>
      <c r="D562" s="5">
        <f t="shared" si="235"/>
        <v>4.0571428653629078E-3</v>
      </c>
      <c r="E562" s="5">
        <f t="shared" si="236"/>
        <v>4.322814261849918E-3</v>
      </c>
      <c r="F562" s="5">
        <f t="shared" si="237"/>
        <v>8.050770242647616E-3</v>
      </c>
      <c r="G562" s="5">
        <f t="shared" si="238"/>
        <v>3.5332088083931609E-3</v>
      </c>
      <c r="H562" s="5">
        <f t="shared" si="239"/>
        <v>3.5508034507535993E-3</v>
      </c>
      <c r="I562" s="5">
        <f t="shared" si="240"/>
        <v>-7.7456172710438365E-4</v>
      </c>
      <c r="J562" s="5">
        <f t="shared" si="241"/>
        <v>9.9594373051550035E-3</v>
      </c>
      <c r="K562" s="8">
        <v>96.5</v>
      </c>
      <c r="L562" s="8">
        <f t="shared" si="246"/>
        <v>95.662949194547707</v>
      </c>
      <c r="N562" s="10">
        <f t="shared" ref="N562:T569" si="248">N400*(100-$K562)/$K562*$K400/(100-$K400)</f>
        <v>6.1389206843976037E-3</v>
      </c>
      <c r="O562" s="10">
        <f t="shared" si="248"/>
        <v>1.5931122566811888E-2</v>
      </c>
      <c r="P562" s="10">
        <f t="shared" si="248"/>
        <v>8.8259610359261702E-3</v>
      </c>
      <c r="Q562" s="10">
        <f t="shared" si="248"/>
        <v>1.0997397336407576E-2</v>
      </c>
      <c r="R562" s="10">
        <f t="shared" si="248"/>
        <v>2.007042340188539E-2</v>
      </c>
      <c r="S562" s="10">
        <f t="shared" si="248"/>
        <v>2.0304308897383685E-2</v>
      </c>
      <c r="T562" s="10">
        <f t="shared" si="248"/>
        <v>3.2699615207057844E-2</v>
      </c>
      <c r="U562" s="13">
        <f t="shared" si="247"/>
        <v>96.833579220371703</v>
      </c>
    </row>
    <row r="563" spans="1:21" x14ac:dyDescent="0.2">
      <c r="A563">
        <v>500</v>
      </c>
      <c r="B563" s="2" t="s">
        <v>25</v>
      </c>
      <c r="C563">
        <v>3000</v>
      </c>
      <c r="D563" s="5">
        <f t="shared" si="235"/>
        <v>3.8388972187396835E-3</v>
      </c>
      <c r="E563" s="5">
        <f t="shared" si="236"/>
        <v>4.0764298129389517E-3</v>
      </c>
      <c r="F563" s="5">
        <f t="shared" si="237"/>
        <v>7.6587175677977695E-3</v>
      </c>
      <c r="G563" s="5">
        <f t="shared" si="238"/>
        <v>3.5244092142180869E-3</v>
      </c>
      <c r="H563" s="5">
        <f t="shared" si="239"/>
        <v>3.5423656145465235E-3</v>
      </c>
      <c r="I563" s="5">
        <f t="shared" si="240"/>
        <v>-7.2639538607158216E-4</v>
      </c>
      <c r="J563" s="5">
        <f t="shared" si="241"/>
        <v>9.2492678075063103E-3</v>
      </c>
      <c r="K563" s="8">
        <v>96.5</v>
      </c>
      <c r="L563" s="8">
        <f t="shared" si="246"/>
        <v>95.662949194547707</v>
      </c>
      <c r="N563" s="10">
        <f t="shared" si="248"/>
        <v>5.8020611710670111E-3</v>
      </c>
      <c r="O563" s="10">
        <f t="shared" si="248"/>
        <v>1.4962047095860196E-2</v>
      </c>
      <c r="P563" s="10">
        <f t="shared" si="248"/>
        <v>8.3537591592814549E-3</v>
      </c>
      <c r="Q563" s="10">
        <f t="shared" si="248"/>
        <v>1.0402859778685807E-2</v>
      </c>
      <c r="R563" s="10">
        <f t="shared" si="248"/>
        <v>1.8962459949339011E-2</v>
      </c>
      <c r="S563" s="10">
        <f t="shared" si="248"/>
        <v>1.9289857565508342E-2</v>
      </c>
      <c r="T563" s="10">
        <f t="shared" si="248"/>
        <v>3.1163691849675747E-2</v>
      </c>
      <c r="U563" s="13">
        <f t="shared" si="247"/>
        <v>96.97781330975927</v>
      </c>
    </row>
    <row r="564" spans="1:21" x14ac:dyDescent="0.2">
      <c r="A564">
        <v>560</v>
      </c>
      <c r="B564" s="2" t="s">
        <v>25</v>
      </c>
      <c r="C564">
        <v>3000</v>
      </c>
      <c r="D564" s="5">
        <f t="shared" si="235"/>
        <v>3.7389328962628022E-3</v>
      </c>
      <c r="E564" s="5">
        <f t="shared" si="236"/>
        <v>4.024060440212758E-3</v>
      </c>
      <c r="F564" s="5">
        <f t="shared" si="237"/>
        <v>7.6437596533645014E-3</v>
      </c>
      <c r="G564" s="5">
        <f t="shared" si="238"/>
        <v>3.4944900859507702E-3</v>
      </c>
      <c r="H564" s="5">
        <f t="shared" si="239"/>
        <v>3.5732717113089243E-3</v>
      </c>
      <c r="I564" s="5">
        <f t="shared" si="240"/>
        <v>-6.9544098656672271E-4</v>
      </c>
      <c r="J564" s="5">
        <f t="shared" si="241"/>
        <v>8.5850120181103079E-3</v>
      </c>
      <c r="K564" s="8">
        <v>96.5</v>
      </c>
      <c r="L564" s="8">
        <f t="shared" si="246"/>
        <v>95.662949194547707</v>
      </c>
      <c r="N564" s="10">
        <f t="shared" si="248"/>
        <v>5.6539454893567683E-3</v>
      </c>
      <c r="O564" s="10">
        <f t="shared" si="248"/>
        <v>1.4209206019639362E-2</v>
      </c>
      <c r="P564" s="10">
        <f t="shared" si="248"/>
        <v>8.1896412198756829E-3</v>
      </c>
      <c r="Q564" s="10">
        <f t="shared" si="248"/>
        <v>1.0120576283655177E-2</v>
      </c>
      <c r="R564" s="10">
        <f t="shared" si="248"/>
        <v>1.8192037032056515E-2</v>
      </c>
      <c r="S564" s="10">
        <f t="shared" si="248"/>
        <v>1.8972225950399199E-2</v>
      </c>
      <c r="T564" s="10">
        <f t="shared" si="248"/>
        <v>3.0364085818643353E-2</v>
      </c>
      <c r="U564" s="13">
        <f t="shared" si="247"/>
        <v>97.053072187146498</v>
      </c>
    </row>
    <row r="565" spans="1:21" x14ac:dyDescent="0.2">
      <c r="A565">
        <v>630</v>
      </c>
      <c r="B565" s="2" t="s">
        <v>25</v>
      </c>
      <c r="C565">
        <v>3000</v>
      </c>
      <c r="D565" s="5">
        <f t="shared" si="235"/>
        <v>3.598718227688846E-3</v>
      </c>
      <c r="E565" s="5">
        <f t="shared" si="236"/>
        <v>3.9513349146886242E-3</v>
      </c>
      <c r="F565" s="5">
        <f t="shared" si="237"/>
        <v>7.6874519897873958E-3</v>
      </c>
      <c r="G565" s="5">
        <f t="shared" si="238"/>
        <v>3.4954880826706253E-3</v>
      </c>
      <c r="H565" s="5">
        <f t="shared" si="239"/>
        <v>3.5453233147840421E-3</v>
      </c>
      <c r="I565" s="5">
        <f t="shared" si="240"/>
        <v>-4.6738418530833936E-4</v>
      </c>
      <c r="J565" s="5">
        <f t="shared" si="241"/>
        <v>7.7435207166474847E-3</v>
      </c>
      <c r="K565" s="8">
        <v>96.5</v>
      </c>
      <c r="L565" s="8">
        <f t="shared" si="246"/>
        <v>95.662949194547707</v>
      </c>
      <c r="N565" s="10">
        <f t="shared" si="248"/>
        <v>5.5026076246762036E-3</v>
      </c>
      <c r="O565" s="10">
        <f t="shared" si="248"/>
        <v>1.3438608964903528E-2</v>
      </c>
      <c r="P565" s="10">
        <f t="shared" si="248"/>
        <v>8.0280023603203528E-3</v>
      </c>
      <c r="Q565" s="10">
        <f t="shared" si="248"/>
        <v>9.8569554864955458E-3</v>
      </c>
      <c r="R565" s="10">
        <f t="shared" si="248"/>
        <v>1.7406460083850484E-2</v>
      </c>
      <c r="S565" s="10">
        <f t="shared" si="248"/>
        <v>1.8699896068036244E-2</v>
      </c>
      <c r="T565" s="10">
        <f t="shared" si="248"/>
        <v>2.9554453060958677E-2</v>
      </c>
      <c r="U565" s="13">
        <f t="shared" si="247"/>
        <v>97.129393887512165</v>
      </c>
    </row>
    <row r="566" spans="1:21" x14ac:dyDescent="0.2">
      <c r="A566">
        <v>710</v>
      </c>
      <c r="B566" s="2" t="s">
        <v>25</v>
      </c>
      <c r="C566">
        <v>3000</v>
      </c>
      <c r="D566" s="5">
        <f t="shared" si="235"/>
        <v>3.6014135645268831E-3</v>
      </c>
      <c r="E566" s="5">
        <f t="shared" si="236"/>
        <v>3.8972755419338645E-3</v>
      </c>
      <c r="F566" s="5">
        <f t="shared" si="237"/>
        <v>8.4957991214000481E-3</v>
      </c>
      <c r="G566" s="5">
        <f t="shared" si="238"/>
        <v>3.5109555606386567E-3</v>
      </c>
      <c r="H566" s="5">
        <f t="shared" si="239"/>
        <v>3.5433525045946296E-3</v>
      </c>
      <c r="I566" s="5">
        <f t="shared" si="240"/>
        <v>-3.9779980332425857E-4</v>
      </c>
      <c r="J566" s="5">
        <f t="shared" si="241"/>
        <v>6.7862371995046009E-3</v>
      </c>
      <c r="K566" s="8">
        <v>96.5</v>
      </c>
      <c r="L566" s="8">
        <f t="shared" si="246"/>
        <v>95.662949194547707</v>
      </c>
      <c r="N566" s="10">
        <f t="shared" si="248"/>
        <v>5.5001096705918811E-3</v>
      </c>
      <c r="O566" s="10">
        <f t="shared" si="248"/>
        <v>1.2594355712975033E-2</v>
      </c>
      <c r="P566" s="10">
        <f t="shared" si="248"/>
        <v>8.1637732341360552E-3</v>
      </c>
      <c r="Q566" s="10">
        <f t="shared" si="248"/>
        <v>9.8319894906748508E-3</v>
      </c>
      <c r="R566" s="10">
        <f t="shared" si="248"/>
        <v>1.6703754418492162E-2</v>
      </c>
      <c r="S566" s="10">
        <f t="shared" si="248"/>
        <v>1.9255724642383145E-2</v>
      </c>
      <c r="T566" s="10">
        <f t="shared" si="248"/>
        <v>2.9437233689274422E-2</v>
      </c>
      <c r="U566" s="13">
        <f t="shared" si="247"/>
        <v>97.140453761927986</v>
      </c>
    </row>
    <row r="567" spans="1:21" x14ac:dyDescent="0.2">
      <c r="A567">
        <v>800</v>
      </c>
      <c r="B567" s="2" t="s">
        <v>25</v>
      </c>
      <c r="C567">
        <v>3000</v>
      </c>
      <c r="D567" s="5">
        <f t="shared" si="235"/>
        <v>3.5944754077440189E-3</v>
      </c>
      <c r="E567" s="5">
        <f t="shared" si="236"/>
        <v>3.85452168881735E-3</v>
      </c>
      <c r="F567" s="5">
        <f t="shared" si="237"/>
        <v>9.292702702243083E-3</v>
      </c>
      <c r="G567" s="5">
        <f t="shared" si="238"/>
        <v>3.4966048692751939E-3</v>
      </c>
      <c r="H567" s="5">
        <f t="shared" si="239"/>
        <v>3.5574946732060686E-3</v>
      </c>
      <c r="I567" s="5">
        <f t="shared" si="240"/>
        <v>-2.9991532117913666E-4</v>
      </c>
      <c r="J567" s="5">
        <f t="shared" si="241"/>
        <v>5.815199730942567E-3</v>
      </c>
      <c r="K567" s="8">
        <v>96.5</v>
      </c>
      <c r="L567" s="8">
        <f t="shared" si="246"/>
        <v>95.662949194547707</v>
      </c>
      <c r="N567" s="10">
        <f t="shared" si="248"/>
        <v>5.4959018163773113E-3</v>
      </c>
      <c r="O567" s="10">
        <f t="shared" si="248"/>
        <v>1.1750678792996147E-2</v>
      </c>
      <c r="P567" s="10">
        <f t="shared" si="248"/>
        <v>8.2982378370362875E-3</v>
      </c>
      <c r="Q567" s="10">
        <f t="shared" si="248"/>
        <v>9.8081732255943157E-3</v>
      </c>
      <c r="R567" s="10">
        <f t="shared" si="248"/>
        <v>1.5997872440415999E-2</v>
      </c>
      <c r="S567" s="10">
        <f t="shared" si="248"/>
        <v>1.9809066956570844E-2</v>
      </c>
      <c r="T567" s="10">
        <f t="shared" si="248"/>
        <v>2.9311083751049131E-2</v>
      </c>
      <c r="U567" s="13">
        <f t="shared" si="247"/>
        <v>97.152359066781571</v>
      </c>
    </row>
    <row r="568" spans="1:21" x14ac:dyDescent="0.2">
      <c r="A568">
        <v>900</v>
      </c>
      <c r="B568" s="2" t="s">
        <v>25</v>
      </c>
      <c r="C568">
        <v>3000</v>
      </c>
      <c r="D568" s="5">
        <f t="shared" si="235"/>
        <v>3.4828227044889602E-3</v>
      </c>
      <c r="E568" s="5">
        <f t="shared" si="236"/>
        <v>3.6573987254024734E-3</v>
      </c>
      <c r="F568" s="5">
        <f t="shared" si="237"/>
        <v>8.3496276089449588E-3</v>
      </c>
      <c r="G568" s="5">
        <f t="shared" si="238"/>
        <v>3.507488926860175E-3</v>
      </c>
      <c r="H568" s="5">
        <f t="shared" si="239"/>
        <v>3.5393282251443177E-3</v>
      </c>
      <c r="I568" s="5">
        <f t="shared" si="240"/>
        <v>-4.502360581721751E-4</v>
      </c>
      <c r="J568" s="5">
        <f t="shared" si="241"/>
        <v>6.5081334606099436E-3</v>
      </c>
      <c r="K568" s="8">
        <v>96.5</v>
      </c>
      <c r="L568" s="8">
        <f t="shared" si="246"/>
        <v>95.662949194547707</v>
      </c>
      <c r="N568" s="10">
        <f t="shared" si="248"/>
        <v>5.2818534535053786E-3</v>
      </c>
      <c r="O568" s="10">
        <f t="shared" si="248"/>
        <v>1.2075001759622958E-2</v>
      </c>
      <c r="P568" s="10">
        <f t="shared" si="248"/>
        <v>7.8580393286537768E-3</v>
      </c>
      <c r="Q568" s="10">
        <f t="shared" si="248"/>
        <v>9.4604884354218752E-3</v>
      </c>
      <c r="R568" s="10">
        <f t="shared" si="248"/>
        <v>1.6095402891580356E-2</v>
      </c>
      <c r="S568" s="10">
        <f t="shared" si="248"/>
        <v>1.8653468662903912E-2</v>
      </c>
      <c r="T568" s="10">
        <f t="shared" si="248"/>
        <v>2.8594563593278628E-2</v>
      </c>
      <c r="U568" s="13">
        <f t="shared" si="247"/>
        <v>97.22003551201098</v>
      </c>
    </row>
    <row r="569" spans="1:21" x14ac:dyDescent="0.2">
      <c r="A569">
        <v>1000</v>
      </c>
      <c r="B569" s="2" t="s">
        <v>25</v>
      </c>
      <c r="C569">
        <v>3000</v>
      </c>
      <c r="D569" s="5">
        <f t="shared" si="235"/>
        <v>3.3591689959272444E-3</v>
      </c>
      <c r="E569" s="5">
        <f t="shared" si="236"/>
        <v>3.4731256407350003E-3</v>
      </c>
      <c r="F569" s="5">
        <f t="shared" si="237"/>
        <v>7.3903831449080477E-3</v>
      </c>
      <c r="G569" s="5">
        <f t="shared" si="238"/>
        <v>3.5131481079138244E-3</v>
      </c>
      <c r="H569" s="5">
        <f t="shared" si="239"/>
        <v>3.5290624038618358E-3</v>
      </c>
      <c r="I569" s="5">
        <f t="shared" si="240"/>
        <v>-5.6091297998028117E-4</v>
      </c>
      <c r="J569" s="5">
        <f t="shared" si="241"/>
        <v>7.1687633003056101E-3</v>
      </c>
      <c r="K569" s="8">
        <v>96.5</v>
      </c>
      <c r="L569" s="8">
        <f t="shared" si="246"/>
        <v>95.662949194547707</v>
      </c>
      <c r="N569" s="10">
        <f t="shared" si="248"/>
        <v>5.0658471531430235E-3</v>
      </c>
      <c r="O569" s="10">
        <f t="shared" si="248"/>
        <v>1.2396053100212908E-2</v>
      </c>
      <c r="P569" s="10">
        <f t="shared" si="248"/>
        <v>7.4160745422284435E-3</v>
      </c>
      <c r="Q569" s="10">
        <f t="shared" si="248"/>
        <v>9.1147718513386201E-3</v>
      </c>
      <c r="R569" s="10">
        <f t="shared" si="248"/>
        <v>1.6190017577769465E-2</v>
      </c>
      <c r="S569" s="10">
        <f t="shared" si="248"/>
        <v>1.749496474460048E-2</v>
      </c>
      <c r="T569" s="10">
        <f t="shared" si="248"/>
        <v>2.7872738613671288E-2</v>
      </c>
      <c r="U569" s="13">
        <f t="shared" si="247"/>
        <v>97.288308409534807</v>
      </c>
    </row>
    <row r="571" spans="1:21" x14ac:dyDescent="0.2">
      <c r="A571">
        <v>0.12</v>
      </c>
      <c r="B571" s="2" t="s">
        <v>25</v>
      </c>
      <c r="C571">
        <v>1000</v>
      </c>
      <c r="D571" s="5">
        <f>-1/9*T571+28/45*R571-8/45*O571+4/9*S571-22/9*Q571-8/45*P571+128/45*N571</f>
        <v>0.25345159251310762</v>
      </c>
      <c r="E571" s="5">
        <f>2/3*T571-6/5*R571+8/15*O571-8/3*S571+8/3*Q571+128/15*P571-128/15*N571</f>
        <v>9.1112748750299399E-2</v>
      </c>
      <c r="F571" s="5">
        <f>-8/9*T571+56/45*R571-16/45*O571+32/9*S571-32/9*Q571-256/45*P571+256/45*N571</f>
        <v>5.9788942206016271E-2</v>
      </c>
      <c r="G571" s="5">
        <f>-8/3*T571+56/5*R571-128/15*O571+8/3*S571-8/3*Q571-128/15*P571+128/15*N571</f>
        <v>2.3345849936045049E-3</v>
      </c>
      <c r="H571" s="5">
        <f>32/9*T571-416/45*R571+256/45*O571-32/9*S571+32/9*Q571+256/45*P571-256/45*N571</f>
        <v>3.0590652021349474E-3</v>
      </c>
      <c r="I571" s="5">
        <f>-2*R571+10*Q571-8*P571</f>
        <v>-0.2288411672594024</v>
      </c>
      <c r="J571" s="5">
        <f>4/9*T571-28/45*R571+128/45*O571-4/9*S571-68/9*Q571+368/45*P571-128/45*N571</f>
        <v>0.43127404701877481</v>
      </c>
      <c r="K571" s="8">
        <v>64.900000000000006</v>
      </c>
      <c r="L571" s="8">
        <f>100/(1+(1+0.15)*(100/K571-1))</f>
        <v>61.65392105638152</v>
      </c>
      <c r="N571" s="10">
        <f t="shared" ref="N571:T580" si="249">N409*(100-$K571)/$K571*$K409/(100-$K409)</f>
        <v>0.24975935207635211</v>
      </c>
      <c r="O571" s="10">
        <f t="shared" si="249"/>
        <v>0.48317430617146551</v>
      </c>
      <c r="P571" s="10">
        <f t="shared" si="249"/>
        <v>0.28382029223841748</v>
      </c>
      <c r="Q571" s="10">
        <f t="shared" si="249"/>
        <v>0.30783614526408765</v>
      </c>
      <c r="R571" s="10">
        <f t="shared" si="249"/>
        <v>0.5183201409964695</v>
      </c>
      <c r="S571" s="10">
        <f t="shared" si="249"/>
        <v>0.39909962414334993</v>
      </c>
      <c r="T571" s="10">
        <f t="shared" si="249"/>
        <v>0.61217981342453376</v>
      </c>
      <c r="U571" s="13">
        <f>100/(1+T571)</f>
        <v>62.027820449868827</v>
      </c>
    </row>
    <row r="572" spans="1:21" x14ac:dyDescent="0.2">
      <c r="A572">
        <v>0.18</v>
      </c>
      <c r="B572" s="2" t="s">
        <v>25</v>
      </c>
      <c r="C572">
        <v>1000</v>
      </c>
      <c r="D572" s="5">
        <f t="shared" ref="D572:D608" si="250">-1/9*T572+28/45*R572-8/45*O572+4/9*S572-22/9*Q572-8/45*P572+128/45*N572</f>
        <v>0.19561994730854232</v>
      </c>
      <c r="E572" s="5">
        <f t="shared" ref="E572:E608" si="251">2/3*T572-6/5*R572+8/15*O572-8/3*S572+8/3*Q572+128/15*P572-128/15*N572</f>
        <v>7.36711827053802E-2</v>
      </c>
      <c r="F572" s="5">
        <f t="shared" ref="F572:F608" si="252">-8/9*T572+56/45*R572-16/45*O572+32/9*S572-32/9*Q572-256/45*P572+256/45*N572</f>
        <v>4.842963597777783E-2</v>
      </c>
      <c r="G572" s="5">
        <f t="shared" ref="G572:G608" si="253">-8/3*T572+56/5*R572-128/15*O572+8/3*S572-8/3*Q572-128/15*P572+128/15*N572</f>
        <v>1.6279624128650028E-3</v>
      </c>
      <c r="H572" s="5">
        <f t="shared" ref="H572:H608" si="254">32/9*T572-416/45*R572+256/45*O572-32/9*S572+32/9*Q572+256/45*P572-256/45*N572</f>
        <v>2.3051074896029977E-3</v>
      </c>
      <c r="I572" s="5">
        <f t="shared" ref="I572:I608" si="255">-2*R572+10*Q572-8*P572</f>
        <v>-9.3434608421205878E-2</v>
      </c>
      <c r="J572" s="5">
        <f t="shared" ref="J572:J608" si="256">4/9*T572-28/45*R572+128/45*O572-4/9*S572-68/9*Q572+368/45*P572-128/45*N572</f>
        <v>0.24752925400147741</v>
      </c>
      <c r="K572" s="8">
        <v>70.099999999999994</v>
      </c>
      <c r="L572" s="8">
        <f t="shared" ref="L572:L593" si="257">100/(1+(1+0.15)*(100/K572-1))</f>
        <v>67.090969995693158</v>
      </c>
      <c r="N572" s="10">
        <f t="shared" si="249"/>
        <v>0.20921096274212175</v>
      </c>
      <c r="O572" s="10">
        <f t="shared" si="249"/>
        <v>0.37171030063508681</v>
      </c>
      <c r="P572" s="10">
        <f t="shared" si="249"/>
        <v>0.23676176505539495</v>
      </c>
      <c r="Q572" s="10">
        <f t="shared" si="249"/>
        <v>0.26007552146515178</v>
      </c>
      <c r="R572" s="10">
        <f t="shared" si="249"/>
        <v>0.40004785131478199</v>
      </c>
      <c r="S572" s="10">
        <f t="shared" si="249"/>
        <v>0.33386904275708396</v>
      </c>
      <c r="T572" s="10">
        <f t="shared" si="249"/>
        <v>0.47574848147444004</v>
      </c>
      <c r="U572" s="13">
        <f t="shared" ref="U572:U608" si="258">100/(1+T572)</f>
        <v>67.762224562879879</v>
      </c>
    </row>
    <row r="573" spans="1:21" x14ac:dyDescent="0.2">
      <c r="A573">
        <v>0.25</v>
      </c>
      <c r="B573" s="2" t="s">
        <v>25</v>
      </c>
      <c r="C573">
        <v>1000</v>
      </c>
      <c r="D573" s="5">
        <f t="shared" si="250"/>
        <v>0.14871641676058578</v>
      </c>
      <c r="E573" s="5">
        <f t="shared" si="251"/>
        <v>6.369386409928679E-2</v>
      </c>
      <c r="F573" s="5">
        <f t="shared" si="252"/>
        <v>4.6032609672571612E-2</v>
      </c>
      <c r="G573" s="5">
        <f t="shared" si="253"/>
        <v>4.5296225509623422E-3</v>
      </c>
      <c r="H573" s="5">
        <f t="shared" si="254"/>
        <v>5.1570401958034306E-3</v>
      </c>
      <c r="I573" s="5">
        <f t="shared" si="255"/>
        <v>-7.617024484320134E-2</v>
      </c>
      <c r="J573" s="5">
        <f t="shared" si="256"/>
        <v>0.18952696360032767</v>
      </c>
      <c r="K573" s="8">
        <v>74.099999999999994</v>
      </c>
      <c r="L573" s="8">
        <f t="shared" si="257"/>
        <v>71.328873273331084</v>
      </c>
      <c r="N573" s="10">
        <f t="shared" si="249"/>
        <v>0.16041071494478693</v>
      </c>
      <c r="O573" s="10">
        <f t="shared" si="249"/>
        <v>0.28232836029704766</v>
      </c>
      <c r="P573" s="10">
        <f t="shared" si="249"/>
        <v>0.18509650470036912</v>
      </c>
      <c r="Q573" s="10">
        <f t="shared" si="249"/>
        <v>0.20225663753796119</v>
      </c>
      <c r="R573" s="10">
        <f t="shared" si="249"/>
        <v>0.30898229130993032</v>
      </c>
      <c r="S573" s="10">
        <f t="shared" si="249"/>
        <v>0.27016117469761669</v>
      </c>
      <c r="T573" s="10">
        <f t="shared" si="249"/>
        <v>0.38148627203633623</v>
      </c>
      <c r="U573" s="13">
        <f t="shared" si="258"/>
        <v>72.385807969411204</v>
      </c>
    </row>
    <row r="574" spans="1:21" x14ac:dyDescent="0.2">
      <c r="A574">
        <v>0.37</v>
      </c>
      <c r="B574" s="2" t="s">
        <v>25</v>
      </c>
      <c r="C574">
        <v>1000</v>
      </c>
      <c r="D574" s="5">
        <f t="shared" si="250"/>
        <v>0.10297614460774063</v>
      </c>
      <c r="E574" s="5">
        <f t="shared" si="251"/>
        <v>4.6940624505229289E-2</v>
      </c>
      <c r="F574" s="5">
        <f t="shared" si="252"/>
        <v>3.1631957053027016E-2</v>
      </c>
      <c r="G574" s="5">
        <f t="shared" si="253"/>
        <v>3.0524091893042726E-3</v>
      </c>
      <c r="H574" s="5">
        <f t="shared" si="254"/>
        <v>3.4260758267774527E-3</v>
      </c>
      <c r="I574" s="5">
        <f t="shared" si="255"/>
        <v>-3.2156356064228619E-2</v>
      </c>
      <c r="J574" s="5">
        <f t="shared" si="256"/>
        <v>0.15350099298038483</v>
      </c>
      <c r="K574" s="8">
        <v>78</v>
      </c>
      <c r="L574" s="8">
        <f t="shared" si="257"/>
        <v>75.508228460793788</v>
      </c>
      <c r="N574" s="10">
        <f t="shared" si="249"/>
        <v>0.11830409809736035</v>
      </c>
      <c r="O574" s="10">
        <f t="shared" si="249"/>
        <v>0.23901016700251818</v>
      </c>
      <c r="P574" s="10">
        <f t="shared" si="249"/>
        <v>0.1360580893907882</v>
      </c>
      <c r="Q574" s="10">
        <f t="shared" si="249"/>
        <v>0.1572471972244307</v>
      </c>
      <c r="R574" s="10">
        <f t="shared" si="249"/>
        <v>0.25808180659111496</v>
      </c>
      <c r="S574" s="10">
        <f t="shared" si="249"/>
        <v>0.20546541763299947</v>
      </c>
      <c r="T574" s="10">
        <f t="shared" si="249"/>
        <v>0.30937184809823515</v>
      </c>
      <c r="U574" s="13">
        <f t="shared" si="258"/>
        <v>76.372498878177751</v>
      </c>
    </row>
    <row r="575" spans="1:21" x14ac:dyDescent="0.2">
      <c r="A575">
        <v>0.55000000000000004</v>
      </c>
      <c r="B575" s="2" t="s">
        <v>25</v>
      </c>
      <c r="C575">
        <v>1000</v>
      </c>
      <c r="D575" s="5">
        <f t="shared" si="250"/>
        <v>8.8616247192777164E-2</v>
      </c>
      <c r="E575" s="5">
        <f t="shared" si="251"/>
        <v>3.7621540044733837E-2</v>
      </c>
      <c r="F575" s="5">
        <f t="shared" si="252"/>
        <v>2.5288495461171512E-2</v>
      </c>
      <c r="G575" s="5">
        <f t="shared" si="253"/>
        <v>7.5807886470435903E-6</v>
      </c>
      <c r="H575" s="5">
        <f t="shared" si="254"/>
        <v>3.3056089668426214E-4</v>
      </c>
      <c r="I575" s="5">
        <f t="shared" si="255"/>
        <v>-2.1030301862327017E-2</v>
      </c>
      <c r="J575" s="5">
        <f t="shared" si="256"/>
        <v>0.12826267121823026</v>
      </c>
      <c r="K575" s="8">
        <v>80.900000000000006</v>
      </c>
      <c r="L575" s="8">
        <f t="shared" si="257"/>
        <v>78.64677003839985</v>
      </c>
      <c r="N575" s="10">
        <f t="shared" si="249"/>
        <v>0.10236241435916681</v>
      </c>
      <c r="O575" s="10">
        <f t="shared" si="249"/>
        <v>0.20685708777939152</v>
      </c>
      <c r="P575" s="10">
        <f t="shared" si="249"/>
        <v>0.11651338447965057</v>
      </c>
      <c r="Q575" s="10">
        <f t="shared" si="249"/>
        <v>0.13532126560845467</v>
      </c>
      <c r="R575" s="10">
        <f t="shared" si="249"/>
        <v>0.22106794105483465</v>
      </c>
      <c r="S575" s="10">
        <f t="shared" si="249"/>
        <v>0.17316133499340944</v>
      </c>
      <c r="T575" s="10">
        <f t="shared" si="249"/>
        <v>0.25909679373991679</v>
      </c>
      <c r="U575" s="13">
        <f t="shared" si="258"/>
        <v>79.422011474565252</v>
      </c>
    </row>
    <row r="576" spans="1:21" x14ac:dyDescent="0.2">
      <c r="A576">
        <v>0.75</v>
      </c>
      <c r="B576" s="2" t="s">
        <v>25</v>
      </c>
      <c r="C576">
        <v>1000</v>
      </c>
      <c r="D576" s="5">
        <f t="shared" si="250"/>
        <v>7.0018769396182012E-2</v>
      </c>
      <c r="E576" s="5">
        <f t="shared" si="251"/>
        <v>3.4004755020510036E-2</v>
      </c>
      <c r="F576" s="5">
        <f t="shared" si="252"/>
        <v>2.1814832564594988E-2</v>
      </c>
      <c r="G576" s="5">
        <f t="shared" si="253"/>
        <v>1.250492515995183E-3</v>
      </c>
      <c r="H576" s="5">
        <f t="shared" si="254"/>
        <v>1.5146147557744682E-3</v>
      </c>
      <c r="I576" s="5">
        <f t="shared" si="255"/>
        <v>-1.7081826847969883E-2</v>
      </c>
      <c r="J576" s="5">
        <f t="shared" si="256"/>
        <v>0.12439857433478821</v>
      </c>
      <c r="K576" s="8">
        <v>82.7</v>
      </c>
      <c r="L576" s="8">
        <f t="shared" si="257"/>
        <v>80.608216774696615</v>
      </c>
      <c r="N576" s="10">
        <f t="shared" si="249"/>
        <v>8.3413294779980676E-2</v>
      </c>
      <c r="O576" s="10">
        <f t="shared" si="249"/>
        <v>0.18760741922464971</v>
      </c>
      <c r="P576" s="10">
        <f t="shared" si="249"/>
        <v>9.6042052978201412E-2</v>
      </c>
      <c r="Q576" s="10">
        <f t="shared" si="249"/>
        <v>0.11528456019403319</v>
      </c>
      <c r="R576" s="10">
        <f t="shared" si="249"/>
        <v>0.20079550248134528</v>
      </c>
      <c r="S576" s="10">
        <f t="shared" si="249"/>
        <v>0.14908836395894154</v>
      </c>
      <c r="T576" s="10">
        <f t="shared" si="249"/>
        <v>0.23592021173987485</v>
      </c>
      <c r="U576" s="13">
        <f t="shared" si="258"/>
        <v>80.911371988345707</v>
      </c>
    </row>
    <row r="577" spans="1:21" x14ac:dyDescent="0.2">
      <c r="A577">
        <v>1.1000000000000001</v>
      </c>
      <c r="B577" s="2" t="s">
        <v>25</v>
      </c>
      <c r="C577">
        <v>1000</v>
      </c>
      <c r="D577" s="5">
        <f t="shared" si="250"/>
        <v>5.5528994732152809E-2</v>
      </c>
      <c r="E577" s="5">
        <f t="shared" si="251"/>
        <v>3.0700903726554651E-2</v>
      </c>
      <c r="F577" s="5">
        <f t="shared" si="252"/>
        <v>2.186694628760566E-2</v>
      </c>
      <c r="G577" s="5">
        <f t="shared" si="253"/>
        <v>6.9989839279382959E-4</v>
      </c>
      <c r="H577" s="5">
        <f t="shared" si="254"/>
        <v>1.0576290577144487E-3</v>
      </c>
      <c r="I577" s="5">
        <f t="shared" si="255"/>
        <v>-1.299749868427702E-2</v>
      </c>
      <c r="J577" s="5">
        <f t="shared" si="256"/>
        <v>0.11300086415753485</v>
      </c>
      <c r="K577" s="8">
        <v>84.5</v>
      </c>
      <c r="L577" s="8">
        <f t="shared" si="257"/>
        <v>82.580014659174211</v>
      </c>
      <c r="N577" s="10">
        <f t="shared" si="249"/>
        <v>6.8399151421437585E-2</v>
      </c>
      <c r="O577" s="10">
        <f t="shared" si="249"/>
        <v>0.16481534669433021</v>
      </c>
      <c r="P577" s="10">
        <f t="shared" si="249"/>
        <v>8.0197759784909797E-2</v>
      </c>
      <c r="Q577" s="10">
        <f t="shared" si="249"/>
        <v>9.8251238979783093E-2</v>
      </c>
      <c r="R577" s="10">
        <f t="shared" si="249"/>
        <v>0.17696390510141483</v>
      </c>
      <c r="S577" s="10">
        <f t="shared" si="249"/>
        <v>0.13028769330618531</v>
      </c>
      <c r="T577" s="10">
        <f t="shared" si="249"/>
        <v>0.20985773767007904</v>
      </c>
      <c r="U577" s="13">
        <f t="shared" si="258"/>
        <v>82.6543459502752</v>
      </c>
    </row>
    <row r="578" spans="1:21" x14ac:dyDescent="0.2">
      <c r="A578">
        <v>1.5</v>
      </c>
      <c r="B578" s="2" t="s">
        <v>25</v>
      </c>
      <c r="C578">
        <v>1000</v>
      </c>
      <c r="D578" s="5">
        <f t="shared" si="250"/>
        <v>4.7079267770817751E-2</v>
      </c>
      <c r="E578" s="5">
        <f t="shared" si="251"/>
        <v>2.7466748620948722E-2</v>
      </c>
      <c r="F578" s="5">
        <f t="shared" si="252"/>
        <v>1.7574996174544444E-2</v>
      </c>
      <c r="G578" s="5">
        <f t="shared" si="253"/>
        <v>9.1273846200412567E-4</v>
      </c>
      <c r="H578" s="5">
        <f t="shared" si="254"/>
        <v>1.2948012375083029E-3</v>
      </c>
      <c r="I578" s="5">
        <f t="shared" si="255"/>
        <v>-1.4835298098474392E-2</v>
      </c>
      <c r="J578" s="5">
        <f t="shared" si="256"/>
        <v>0.10926549583313228</v>
      </c>
      <c r="K578" s="8">
        <v>85.9</v>
      </c>
      <c r="L578" s="8">
        <f t="shared" si="257"/>
        <v>84.120844146305643</v>
      </c>
      <c r="N578" s="10">
        <f t="shared" si="249"/>
        <v>5.8183980507718926E-2</v>
      </c>
      <c r="O578" s="10">
        <f t="shared" si="249"/>
        <v>0.14978369961446711</v>
      </c>
      <c r="P578" s="10">
        <f t="shared" si="249"/>
        <v>6.8375414436154025E-2</v>
      </c>
      <c r="Q578" s="10">
        <f t="shared" si="249"/>
        <v>8.5300133419068808E-2</v>
      </c>
      <c r="R578" s="10">
        <f t="shared" si="249"/>
        <v>0.16041665839996516</v>
      </c>
      <c r="S578" s="10">
        <f t="shared" si="249"/>
        <v>0.11257162240023474</v>
      </c>
      <c r="T578" s="10">
        <f t="shared" si="249"/>
        <v>0.18875875000048098</v>
      </c>
      <c r="U578" s="13">
        <f t="shared" si="258"/>
        <v>84.121357676618189</v>
      </c>
    </row>
    <row r="579" spans="1:21" x14ac:dyDescent="0.2">
      <c r="A579">
        <v>2.2000000000000002</v>
      </c>
      <c r="B579" s="2" t="s">
        <v>25</v>
      </c>
      <c r="C579">
        <v>1000</v>
      </c>
      <c r="D579" s="5">
        <f t="shared" si="250"/>
        <v>2.862374299978851E-2</v>
      </c>
      <c r="E579" s="5">
        <f t="shared" si="251"/>
        <v>2.4265311440501924E-2</v>
      </c>
      <c r="F579" s="5">
        <f t="shared" si="252"/>
        <v>1.6397650894261095E-2</v>
      </c>
      <c r="G579" s="5">
        <f t="shared" si="253"/>
        <v>7.6455232098237569E-3</v>
      </c>
      <c r="H579" s="5">
        <f t="shared" si="254"/>
        <v>6.5384760995696178E-3</v>
      </c>
      <c r="I579" s="5">
        <f t="shared" si="255"/>
        <v>1.2532260579258936E-2</v>
      </c>
      <c r="J579" s="5">
        <f t="shared" si="256"/>
        <v>7.0724166776549927E-2</v>
      </c>
      <c r="K579" s="8">
        <v>87.4</v>
      </c>
      <c r="L579" s="8">
        <f t="shared" si="257"/>
        <v>85.778781038374731</v>
      </c>
      <c r="N579" s="10">
        <f t="shared" si="249"/>
        <v>4.341325183157186E-2</v>
      </c>
      <c r="O579" s="10">
        <f t="shared" si="249"/>
        <v>0.1212913869552933</v>
      </c>
      <c r="P579" s="10">
        <f t="shared" si="249"/>
        <v>5.2750223301316623E-2</v>
      </c>
      <c r="Q579" s="10">
        <f t="shared" si="249"/>
        <v>7.0167328584822802E-2</v>
      </c>
      <c r="R579" s="10">
        <f t="shared" si="249"/>
        <v>0.13356961942921802</v>
      </c>
      <c r="S579" s="10">
        <f t="shared" si="249"/>
        <v>9.6779877145666882E-2</v>
      </c>
      <c r="T579" s="10">
        <f t="shared" si="249"/>
        <v>0.16672713199975395</v>
      </c>
      <c r="U579" s="13">
        <f t="shared" si="258"/>
        <v>85.709843593507088</v>
      </c>
    </row>
    <row r="580" spans="1:21" x14ac:dyDescent="0.2">
      <c r="A580">
        <v>3</v>
      </c>
      <c r="B580" s="2" t="s">
        <v>25</v>
      </c>
      <c r="C580">
        <v>1000</v>
      </c>
      <c r="D580" s="5">
        <f t="shared" si="250"/>
        <v>2.947154955687091E-2</v>
      </c>
      <c r="E580" s="5">
        <f t="shared" si="251"/>
        <v>1.9992516326979237E-2</v>
      </c>
      <c r="F580" s="5">
        <f t="shared" si="252"/>
        <v>1.2106745054108026E-2</v>
      </c>
      <c r="G580" s="5">
        <f t="shared" si="253"/>
        <v>3.3509225728591829E-3</v>
      </c>
      <c r="H580" s="5">
        <f t="shared" si="254"/>
        <v>3.4942604911317177E-3</v>
      </c>
      <c r="I580" s="5">
        <f t="shared" si="255"/>
        <v>-6.345026243102958E-3</v>
      </c>
      <c r="J580" s="5">
        <f t="shared" si="256"/>
        <v>8.3963801431878746E-2</v>
      </c>
      <c r="K580" s="8">
        <v>88.6</v>
      </c>
      <c r="L580" s="8">
        <f t="shared" si="257"/>
        <v>87.110411955559911</v>
      </c>
      <c r="N580" s="10">
        <f t="shared" si="249"/>
        <v>3.8953838853458558E-2</v>
      </c>
      <c r="O580" s="10">
        <f t="shared" si="249"/>
        <v>0.11390124731718379</v>
      </c>
      <c r="P580" s="10">
        <f t="shared" si="249"/>
        <v>4.6315289163179979E-2</v>
      </c>
      <c r="Q580" s="10">
        <f t="shared" si="249"/>
        <v>6.0950187822608845E-2</v>
      </c>
      <c r="R580" s="10">
        <f t="shared" si="249"/>
        <v>0.12266229558187579</v>
      </c>
      <c r="S580" s="10">
        <f t="shared" si="249"/>
        <v>8.1100543940373984E-2</v>
      </c>
      <c r="T580" s="10">
        <f t="shared" si="249"/>
        <v>0.14603476919072458</v>
      </c>
      <c r="U580" s="13">
        <f t="shared" si="258"/>
        <v>87.257387549083916</v>
      </c>
    </row>
    <row r="581" spans="1:21" x14ac:dyDescent="0.2">
      <c r="A581">
        <v>4</v>
      </c>
      <c r="B581" s="2" t="s">
        <v>25</v>
      </c>
      <c r="C581">
        <v>1000</v>
      </c>
      <c r="D581" s="5">
        <f t="shared" si="250"/>
        <v>2.6425093116313622E-2</v>
      </c>
      <c r="E581" s="5">
        <f t="shared" si="251"/>
        <v>2.0861483309506379E-2</v>
      </c>
      <c r="F581" s="5">
        <f t="shared" si="252"/>
        <v>1.4540026848876092E-2</v>
      </c>
      <c r="G581" s="5">
        <f t="shared" si="253"/>
        <v>3.1566202139401978E-3</v>
      </c>
      <c r="H581" s="5">
        <f t="shared" si="254"/>
        <v>3.5569654608417489E-3</v>
      </c>
      <c r="I581" s="5">
        <f t="shared" si="255"/>
        <v>-9.8304999866297704E-3</v>
      </c>
      <c r="J581" s="5">
        <f t="shared" si="256"/>
        <v>7.4491021937414859E-2</v>
      </c>
      <c r="K581" s="8">
        <v>89.5</v>
      </c>
      <c r="L581" s="8">
        <f t="shared" si="257"/>
        <v>88.112232340635003</v>
      </c>
      <c r="N581" s="10">
        <f t="shared" ref="N581:T590" si="259">N419*(100-$K581)/$K581*$K419/(100-$K419)</f>
        <v>3.4810496083350177E-2</v>
      </c>
      <c r="O581" s="10">
        <f t="shared" si="259"/>
        <v>9.8221202967317678E-2</v>
      </c>
      <c r="P581" s="10">
        <f t="shared" si="259"/>
        <v>4.28431273247281E-2</v>
      </c>
      <c r="Q581" s="10">
        <f t="shared" si="259"/>
        <v>5.4815234842369782E-2</v>
      </c>
      <c r="R581" s="10">
        <f t="shared" si="259"/>
        <v>0.1076189149062514</v>
      </c>
      <c r="S581" s="10">
        <f t="shared" si="259"/>
        <v>7.7212505184430374E-2</v>
      </c>
      <c r="T581" s="10">
        <f t="shared" si="259"/>
        <v>0.13320071090026298</v>
      </c>
      <c r="U581" s="13">
        <f t="shared" si="258"/>
        <v>88.245620601981202</v>
      </c>
    </row>
    <row r="582" spans="1:21" x14ac:dyDescent="0.2">
      <c r="A582">
        <v>5.5</v>
      </c>
      <c r="B582" s="2" t="s">
        <v>25</v>
      </c>
      <c r="C582">
        <v>1000</v>
      </c>
      <c r="D582" s="5">
        <f t="shared" si="250"/>
        <v>2.1859201249031408E-2</v>
      </c>
      <c r="E582" s="5">
        <f t="shared" si="251"/>
        <v>1.8367039768547422E-2</v>
      </c>
      <c r="F582" s="5">
        <f t="shared" si="252"/>
        <v>1.368558174418949E-2</v>
      </c>
      <c r="G582" s="5">
        <f t="shared" si="253"/>
        <v>5.4430720600248395E-3</v>
      </c>
      <c r="H582" s="5">
        <f t="shared" si="254"/>
        <v>5.7364255423183463E-3</v>
      </c>
      <c r="I582" s="5">
        <f t="shared" si="255"/>
        <v>-7.0628008512599871E-3</v>
      </c>
      <c r="J582" s="5">
        <f t="shared" si="256"/>
        <v>6.3578835399111702E-2</v>
      </c>
      <c r="K582" s="8">
        <v>90.5</v>
      </c>
      <c r="L582" s="8">
        <f t="shared" si="257"/>
        <v>89.228493961054951</v>
      </c>
      <c r="N582" s="10">
        <f t="shared" si="259"/>
        <v>2.9621742963022172E-2</v>
      </c>
      <c r="O582" s="10">
        <f t="shared" si="259"/>
        <v>8.554163920943296E-2</v>
      </c>
      <c r="P582" s="10">
        <f t="shared" si="259"/>
        <v>3.6931821219956487E-2</v>
      </c>
      <c r="Q582" s="10">
        <f t="shared" si="259"/>
        <v>4.7866335597398439E-2</v>
      </c>
      <c r="R582" s="10">
        <f t="shared" si="259"/>
        <v>9.5135793532796234E-2</v>
      </c>
      <c r="S582" s="10">
        <f t="shared" si="259"/>
        <v>6.9070005586502045E-2</v>
      </c>
      <c r="T582" s="10">
        <f t="shared" si="259"/>
        <v>0.12160735491196317</v>
      </c>
      <c r="U582" s="13">
        <f t="shared" si="258"/>
        <v>89.157760567510877</v>
      </c>
    </row>
    <row r="583" spans="1:21" x14ac:dyDescent="0.2">
      <c r="A583">
        <v>7.5</v>
      </c>
      <c r="B583" s="2" t="s">
        <v>25</v>
      </c>
      <c r="C583">
        <v>1000</v>
      </c>
      <c r="D583" s="5">
        <f t="shared" si="250"/>
        <v>1.7760219193707807E-2</v>
      </c>
      <c r="E583" s="5">
        <f t="shared" si="251"/>
        <v>1.6550840725069765E-2</v>
      </c>
      <c r="F583" s="5">
        <f t="shared" si="252"/>
        <v>1.1402165421503407E-2</v>
      </c>
      <c r="G583" s="5">
        <f t="shared" si="253"/>
        <v>5.0510573296079775E-3</v>
      </c>
      <c r="H583" s="5">
        <f t="shared" si="254"/>
        <v>5.3824094488401641E-3</v>
      </c>
      <c r="I583" s="5">
        <f t="shared" si="255"/>
        <v>-1.2038692376424742E-2</v>
      </c>
      <c r="J583" s="5">
        <f t="shared" si="256"/>
        <v>6.8608250360536707E-2</v>
      </c>
      <c r="K583" s="8">
        <v>91.3</v>
      </c>
      <c r="L583" s="8">
        <f t="shared" si="257"/>
        <v>90.123883322639543</v>
      </c>
      <c r="N583" s="10">
        <f t="shared" si="259"/>
        <v>2.3988855074931238E-2</v>
      </c>
      <c r="O583" s="10">
        <f t="shared" si="259"/>
        <v>8.0779287620885792E-2</v>
      </c>
      <c r="P583" s="10">
        <f t="shared" si="259"/>
        <v>3.0406469154234287E-2</v>
      </c>
      <c r="Q583" s="10">
        <f t="shared" si="259"/>
        <v>4.0986680070293893E-2</v>
      </c>
      <c r="R583" s="10">
        <f t="shared" si="259"/>
        <v>8.9326869922744676E-2</v>
      </c>
      <c r="S583" s="10">
        <f t="shared" si="259"/>
        <v>5.9454308436814859E-2</v>
      </c>
      <c r="T583" s="10">
        <f t="shared" si="259"/>
        <v>0.11271625010284125</v>
      </c>
      <c r="U583" s="13">
        <f t="shared" si="258"/>
        <v>89.870171295474137</v>
      </c>
    </row>
    <row r="584" spans="1:21" x14ac:dyDescent="0.2">
      <c r="A584">
        <v>11</v>
      </c>
      <c r="B584" s="2" t="s">
        <v>25</v>
      </c>
      <c r="C584">
        <v>1000</v>
      </c>
      <c r="D584" s="5">
        <f t="shared" si="250"/>
        <v>1.4669670157083224E-2</v>
      </c>
      <c r="E584" s="5">
        <f t="shared" si="251"/>
        <v>1.4920095805590394E-2</v>
      </c>
      <c r="F584" s="5">
        <f t="shared" si="252"/>
        <v>1.0917007646568333E-2</v>
      </c>
      <c r="G584" s="5">
        <f t="shared" si="253"/>
        <v>4.2325638942943278E-3</v>
      </c>
      <c r="H584" s="5">
        <f t="shared" si="254"/>
        <v>4.3811810672307328E-3</v>
      </c>
      <c r="I584" s="5">
        <f t="shared" si="255"/>
        <v>-6.6335938367333147E-3</v>
      </c>
      <c r="J584" s="5">
        <f t="shared" si="256"/>
        <v>5.3487223330199118E-2</v>
      </c>
      <c r="K584" s="8">
        <v>92.3</v>
      </c>
      <c r="L584" s="8">
        <f t="shared" si="257"/>
        <v>91.246107458850275</v>
      </c>
      <c r="N584" s="10">
        <f t="shared" si="259"/>
        <v>2.0849807884737691E-2</v>
      </c>
      <c r="O584" s="10">
        <f t="shared" si="259"/>
        <v>6.7267601370132629E-2</v>
      </c>
      <c r="P584" s="10">
        <f t="shared" si="259"/>
        <v>2.6744246546346814E-2</v>
      </c>
      <c r="Q584" s="10">
        <f t="shared" si="259"/>
        <v>3.5716873189192345E-2</v>
      </c>
      <c r="R584" s="10">
        <f t="shared" si="259"/>
        <v>7.4924176678941121E-2</v>
      </c>
      <c r="S584" s="10">
        <f t="shared" si="259"/>
        <v>5.2715218763806339E-2</v>
      </c>
      <c r="T584" s="10">
        <f t="shared" si="259"/>
        <v>9.5974148064232712E-2</v>
      </c>
      <c r="U584" s="13">
        <f t="shared" si="258"/>
        <v>91.243028110311982</v>
      </c>
    </row>
    <row r="585" spans="1:21" x14ac:dyDescent="0.2">
      <c r="A585">
        <v>15</v>
      </c>
      <c r="B585" s="2" t="s">
        <v>25</v>
      </c>
      <c r="C585">
        <v>1000</v>
      </c>
      <c r="D585" s="5">
        <f t="shared" si="250"/>
        <v>1.2180960373674582E-2</v>
      </c>
      <c r="E585" s="5">
        <f t="shared" si="251"/>
        <v>1.3624760135853758E-2</v>
      </c>
      <c r="F585" s="5">
        <f t="shared" si="252"/>
        <v>1.0237499051387197E-2</v>
      </c>
      <c r="G585" s="5">
        <f t="shared" si="253"/>
        <v>4.5468266856951989E-3</v>
      </c>
      <c r="H585" s="5">
        <f t="shared" si="254"/>
        <v>4.7055526309922741E-3</v>
      </c>
      <c r="I585" s="5">
        <f t="shared" si="255"/>
        <v>-5.7205188525015771E-3</v>
      </c>
      <c r="J585" s="5">
        <f t="shared" si="256"/>
        <v>4.7714369855651154E-2</v>
      </c>
      <c r="K585" s="8">
        <v>92.9</v>
      </c>
      <c r="L585" s="8">
        <f t="shared" si="257"/>
        <v>91.921040914263116</v>
      </c>
      <c r="N585" s="10">
        <f t="shared" si="259"/>
        <v>1.7868437733131331E-2</v>
      </c>
      <c r="O585" s="10">
        <f t="shared" si="259"/>
        <v>5.9651648812360132E-2</v>
      </c>
      <c r="P585" s="10">
        <f t="shared" si="259"/>
        <v>2.3320346201088298E-2</v>
      </c>
      <c r="Q585" s="10">
        <f t="shared" si="259"/>
        <v>3.1483498617259187E-2</v>
      </c>
      <c r="R585" s="10">
        <f t="shared" si="259"/>
        <v>6.6996367708193533E-2</v>
      </c>
      <c r="S585" s="10">
        <f t="shared" si="259"/>
        <v>4.7424647427749413E-2</v>
      </c>
      <c r="T585" s="10">
        <f t="shared" si="259"/>
        <v>8.7289449880752601E-2</v>
      </c>
      <c r="U585" s="13">
        <f t="shared" si="258"/>
        <v>91.971829590517416</v>
      </c>
    </row>
    <row r="586" spans="1:21" x14ac:dyDescent="0.2">
      <c r="A586">
        <v>18.5</v>
      </c>
      <c r="B586" s="2" t="s">
        <v>25</v>
      </c>
      <c r="C586">
        <v>1000</v>
      </c>
      <c r="D586" s="5">
        <f t="shared" si="250"/>
        <v>1.0922574464930002E-2</v>
      </c>
      <c r="E586" s="5">
        <f t="shared" si="251"/>
        <v>1.2483820753631331E-2</v>
      </c>
      <c r="F586" s="5">
        <f t="shared" si="252"/>
        <v>9.0949114967980027E-3</v>
      </c>
      <c r="G586" s="5">
        <f t="shared" si="253"/>
        <v>4.0709483465730389E-3</v>
      </c>
      <c r="H586" s="5">
        <f t="shared" si="254"/>
        <v>4.1953195203804361E-3</v>
      </c>
      <c r="I586" s="5">
        <f t="shared" si="255"/>
        <v>-3.8879740300314103E-3</v>
      </c>
      <c r="J586" s="5">
        <f t="shared" si="256"/>
        <v>4.6220829801937667E-2</v>
      </c>
      <c r="K586" s="8">
        <v>93.4</v>
      </c>
      <c r="L586" s="8">
        <f t="shared" si="257"/>
        <v>92.484404396474915</v>
      </c>
      <c r="N586" s="10">
        <f t="shared" si="259"/>
        <v>1.6608766511792654E-2</v>
      </c>
      <c r="O586" s="10">
        <f t="shared" si="259"/>
        <v>5.8224761950461015E-2</v>
      </c>
      <c r="P586" s="10">
        <f t="shared" si="259"/>
        <v>2.1547790074394772E-2</v>
      </c>
      <c r="Q586" s="10">
        <f t="shared" si="259"/>
        <v>2.9820509164759292E-2</v>
      </c>
      <c r="R586" s="10">
        <f t="shared" si="259"/>
        <v>6.4855372541233067E-2</v>
      </c>
      <c r="S586" s="10">
        <f t="shared" si="259"/>
        <v>4.4179094117566417E-2</v>
      </c>
      <c r="T586" s="10">
        <f t="shared" si="259"/>
        <v>8.3100430354219088E-2</v>
      </c>
      <c r="U586" s="13">
        <f t="shared" si="258"/>
        <v>92.327541562600814</v>
      </c>
    </row>
    <row r="587" spans="1:21" x14ac:dyDescent="0.2">
      <c r="A587">
        <v>22</v>
      </c>
      <c r="B587" s="2" t="s">
        <v>25</v>
      </c>
      <c r="C587">
        <v>1000</v>
      </c>
      <c r="D587" s="5">
        <f t="shared" si="250"/>
        <v>1.0646469482010368E-2</v>
      </c>
      <c r="E587" s="5">
        <f t="shared" si="251"/>
        <v>1.2178817550461241E-2</v>
      </c>
      <c r="F587" s="5">
        <f t="shared" si="252"/>
        <v>9.248184721135283E-3</v>
      </c>
      <c r="G587" s="5">
        <f t="shared" si="253"/>
        <v>1.882700436031004E-3</v>
      </c>
      <c r="H587" s="5">
        <f t="shared" si="254"/>
        <v>2.0721418926098745E-3</v>
      </c>
      <c r="I587" s="5">
        <f t="shared" si="255"/>
        <v>-4.1133568606928628E-3</v>
      </c>
      <c r="J587" s="5">
        <f t="shared" si="256"/>
        <v>4.4295542044207874E-2</v>
      </c>
      <c r="K587" s="8">
        <v>93.7</v>
      </c>
      <c r="L587" s="8">
        <f t="shared" si="257"/>
        <v>92.822824310267961</v>
      </c>
      <c r="N587" s="10">
        <f t="shared" si="259"/>
        <v>1.6046829075867394E-2</v>
      </c>
      <c r="O587" s="10">
        <f t="shared" si="259"/>
        <v>5.5051554575507505E-2</v>
      </c>
      <c r="P587" s="10">
        <f t="shared" si="259"/>
        <v>2.0879268205812568E-2</v>
      </c>
      <c r="Q587" s="10">
        <f t="shared" si="259"/>
        <v>2.8429977941022321E-2</v>
      </c>
      <c r="R587" s="10">
        <f t="shared" si="259"/>
        <v>6.068949531220777E-2</v>
      </c>
      <c r="S587" s="10">
        <f t="shared" si="259"/>
        <v>4.2079389416472601E-2</v>
      </c>
      <c r="T587" s="10">
        <f t="shared" si="259"/>
        <v>7.6210499265762718E-2</v>
      </c>
      <c r="U587" s="13">
        <f t="shared" si="258"/>
        <v>92.918625183664659</v>
      </c>
    </row>
    <row r="588" spans="1:21" x14ac:dyDescent="0.2">
      <c r="A588">
        <v>30</v>
      </c>
      <c r="B588" s="2" t="s">
        <v>25</v>
      </c>
      <c r="C588">
        <v>1000</v>
      </c>
      <c r="D588" s="5">
        <f t="shared" si="250"/>
        <v>7.6435383213739987E-3</v>
      </c>
      <c r="E588" s="5">
        <f t="shared" si="251"/>
        <v>1.0315329041233195E-2</v>
      </c>
      <c r="F588" s="5">
        <f t="shared" si="252"/>
        <v>6.3557327266723918E-3</v>
      </c>
      <c r="G588" s="5">
        <f t="shared" si="253"/>
        <v>4.8420570902929089E-3</v>
      </c>
      <c r="H588" s="5">
        <f t="shared" si="254"/>
        <v>6.8518169480939611E-3</v>
      </c>
      <c r="I588" s="5">
        <f t="shared" si="255"/>
        <v>2.4899346139570233E-4</v>
      </c>
      <c r="J588" s="5">
        <f t="shared" si="256"/>
        <v>3.544797710858854E-2</v>
      </c>
      <c r="K588" s="8">
        <v>94.2</v>
      </c>
      <c r="L588" s="8">
        <f t="shared" si="257"/>
        <v>93.38752850203231</v>
      </c>
      <c r="N588" s="10">
        <f t="shared" si="259"/>
        <v>1.2999772863724354E-2</v>
      </c>
      <c r="O588" s="10">
        <f t="shared" si="259"/>
        <v>4.7955327278912656E-2</v>
      </c>
      <c r="P588" s="10">
        <f t="shared" si="259"/>
        <v>1.6926256882180031E-2</v>
      </c>
      <c r="Q588" s="10">
        <f t="shared" si="259"/>
        <v>2.4410122727046166E-2</v>
      </c>
      <c r="R588" s="10">
        <f t="shared" si="259"/>
        <v>5.4221089375812853E-2</v>
      </c>
      <c r="S588" s="10">
        <f t="shared" si="259"/>
        <v>3.6224559606721281E-2</v>
      </c>
      <c r="T588" s="10">
        <f t="shared" si="259"/>
        <v>7.1705444697650611E-2</v>
      </c>
      <c r="U588" s="13">
        <f t="shared" si="258"/>
        <v>93.309220826261623</v>
      </c>
    </row>
    <row r="589" spans="1:21" x14ac:dyDescent="0.2">
      <c r="A589">
        <v>37</v>
      </c>
      <c r="B589" s="2" t="s">
        <v>25</v>
      </c>
      <c r="C589">
        <v>1000</v>
      </c>
      <c r="D589" s="5">
        <f t="shared" si="250"/>
        <v>1.6303029686191066E-2</v>
      </c>
      <c r="E589" s="5">
        <f t="shared" si="251"/>
        <v>2.2554684394013869E-3</v>
      </c>
      <c r="F589" s="5">
        <f t="shared" si="252"/>
        <v>1.0743565208018752E-2</v>
      </c>
      <c r="G589" s="5">
        <f t="shared" si="253"/>
        <v>6.6732268428269237E-3</v>
      </c>
      <c r="H589" s="5">
        <f t="shared" si="254"/>
        <v>-1.8935552194769001E-3</v>
      </c>
      <c r="I589" s="5">
        <f t="shared" si="255"/>
        <v>-5.9727007595319626E-3</v>
      </c>
      <c r="J589" s="5">
        <f t="shared" si="256"/>
        <v>3.9341746867093984E-2</v>
      </c>
      <c r="K589" s="8">
        <v>94.5</v>
      </c>
      <c r="L589" s="8">
        <f t="shared" si="257"/>
        <v>93.726754277213004</v>
      </c>
      <c r="N589" s="10">
        <f t="shared" si="259"/>
        <v>1.8600926080196051E-2</v>
      </c>
      <c r="O589" s="10">
        <f t="shared" si="259"/>
        <v>5.2457375238594041E-2</v>
      </c>
      <c r="P589" s="10">
        <f t="shared" si="259"/>
        <v>2.1261290735740835E-2</v>
      </c>
      <c r="Q589" s="10">
        <f t="shared" si="259"/>
        <v>2.7681547699040018E-2</v>
      </c>
      <c r="R589" s="10">
        <f t="shared" si="259"/>
        <v>5.6348925932002726E-2</v>
      </c>
      <c r="S589" s="10">
        <f t="shared" si="259"/>
        <v>3.7346067576456213E-2</v>
      </c>
      <c r="T589" s="10">
        <f t="shared" si="259"/>
        <v>6.7450781064523305E-2</v>
      </c>
      <c r="U589" s="13">
        <f t="shared" si="258"/>
        <v>93.681134319161998</v>
      </c>
    </row>
    <row r="590" spans="1:21" x14ac:dyDescent="0.2">
      <c r="A590">
        <v>45</v>
      </c>
      <c r="B590" s="2" t="s">
        <v>25</v>
      </c>
      <c r="C590">
        <v>1000</v>
      </c>
      <c r="D590" s="5">
        <f t="shared" si="250"/>
        <v>7.7492195984721936E-3</v>
      </c>
      <c r="E590" s="5">
        <f t="shared" si="251"/>
        <v>9.7148434340035422E-3</v>
      </c>
      <c r="F590" s="5">
        <f t="shared" si="252"/>
        <v>8.8132701360034704E-3</v>
      </c>
      <c r="G590" s="5">
        <f t="shared" si="253"/>
        <v>3.4547269363330024E-3</v>
      </c>
      <c r="H590" s="5">
        <f t="shared" si="254"/>
        <v>3.5286003138508687E-3</v>
      </c>
      <c r="I590" s="5">
        <f t="shared" si="255"/>
        <v>-2.1786970389214011E-3</v>
      </c>
      <c r="J590" s="5">
        <f t="shared" si="256"/>
        <v>3.3628963440883383E-2</v>
      </c>
      <c r="K590" s="8">
        <v>94.8</v>
      </c>
      <c r="L590" s="8">
        <f t="shared" si="257"/>
        <v>94.066282992657264</v>
      </c>
      <c r="N590" s="10">
        <f t="shared" si="259"/>
        <v>1.2353659499154332E-2</v>
      </c>
      <c r="O590" s="10">
        <f t="shared" si="259"/>
        <v>4.3263245496134195E-2</v>
      </c>
      <c r="P590" s="10">
        <f t="shared" si="259"/>
        <v>1.6530189401464005E-2</v>
      </c>
      <c r="Q590" s="10">
        <f t="shared" si="259"/>
        <v>2.2780229576892266E-2</v>
      </c>
      <c r="R590" s="10">
        <f t="shared" si="259"/>
        <v>4.8869738798066019E-2</v>
      </c>
      <c r="S590" s="10">
        <f t="shared" si="259"/>
        <v>3.5341057321785281E-2</v>
      </c>
      <c r="T590" s="10">
        <f t="shared" si="259"/>
        <v>6.4710926820625028E-2</v>
      </c>
      <c r="U590" s="13">
        <f t="shared" si="258"/>
        <v>93.922206939881718</v>
      </c>
    </row>
    <row r="591" spans="1:21" x14ac:dyDescent="0.2">
      <c r="A591">
        <v>55</v>
      </c>
      <c r="B591" s="2" t="s">
        <v>25</v>
      </c>
      <c r="C591">
        <v>1000</v>
      </c>
      <c r="D591" s="5">
        <f t="shared" si="250"/>
        <v>5.8945909498545855E-3</v>
      </c>
      <c r="E591" s="5">
        <f t="shared" si="251"/>
        <v>9.8833480846210187E-3</v>
      </c>
      <c r="F591" s="5">
        <f t="shared" si="252"/>
        <v>9.3061669326899438E-3</v>
      </c>
      <c r="G591" s="5">
        <f t="shared" si="253"/>
        <v>3.6309194462393612E-3</v>
      </c>
      <c r="H591" s="5">
        <f t="shared" si="254"/>
        <v>3.8004562052199042E-3</v>
      </c>
      <c r="I591" s="5">
        <f t="shared" si="255"/>
        <v>7.8009992687089191E-4</v>
      </c>
      <c r="J591" s="5">
        <f t="shared" si="256"/>
        <v>2.4931815095994424E-2</v>
      </c>
      <c r="K591" s="8">
        <v>95.1</v>
      </c>
      <c r="L591" s="8">
        <f t="shared" si="257"/>
        <v>94.406115054350508</v>
      </c>
      <c r="N591" s="10">
        <f t="shared" ref="N591:T600" si="260">N429*(100-$K591)/$K591*$K429/(100-$K429)</f>
        <v>1.0771905477919468E-2</v>
      </c>
      <c r="O591" s="10">
        <f t="shared" si="260"/>
        <v>3.5804236801554354E-2</v>
      </c>
      <c r="P591" s="10">
        <f t="shared" si="260"/>
        <v>1.5088918511456498E-2</v>
      </c>
      <c r="Q591" s="10">
        <f t="shared" si="260"/>
        <v>2.0477203906377795E-2</v>
      </c>
      <c r="R591" s="10">
        <f t="shared" si="260"/>
        <v>4.1640295522627532E-2</v>
      </c>
      <c r="S591" s="10">
        <f t="shared" si="260"/>
        <v>3.3564953617464408E-2</v>
      </c>
      <c r="T591" s="10">
        <f t="shared" si="260"/>
        <v>5.8227396641490063E-2</v>
      </c>
      <c r="U591" s="13">
        <f t="shared" si="258"/>
        <v>94.497647969964945</v>
      </c>
    </row>
    <row r="592" spans="1:21" x14ac:dyDescent="0.2">
      <c r="A592">
        <v>75</v>
      </c>
      <c r="B592" s="2" t="s">
        <v>25</v>
      </c>
      <c r="C592">
        <v>1000</v>
      </c>
      <c r="D592" s="5">
        <f t="shared" si="250"/>
        <v>6.1546891633793149E-3</v>
      </c>
      <c r="E592" s="5">
        <f t="shared" si="251"/>
        <v>9.6287761915166692E-3</v>
      </c>
      <c r="F592" s="5">
        <f t="shared" si="252"/>
        <v>9.4872725925724405E-3</v>
      </c>
      <c r="G592" s="5">
        <f t="shared" si="253"/>
        <v>5.187899322702097E-3</v>
      </c>
      <c r="H592" s="5">
        <f t="shared" si="254"/>
        <v>5.8524969368358298E-3</v>
      </c>
      <c r="I592" s="5">
        <f t="shared" si="255"/>
        <v>-4.7206981813983501E-3</v>
      </c>
      <c r="J592" s="5">
        <f t="shared" si="256"/>
        <v>2.3341940887261402E-2</v>
      </c>
      <c r="K592" s="8">
        <v>95.4</v>
      </c>
      <c r="L592" s="8">
        <f t="shared" si="257"/>
        <v>94.746250869003887</v>
      </c>
      <c r="N592" s="10">
        <f t="shared" si="260"/>
        <v>9.5374567514752533E-3</v>
      </c>
      <c r="O592" s="10">
        <f t="shared" si="260"/>
        <v>2.9438836343385077E-2</v>
      </c>
      <c r="P592" s="10">
        <f t="shared" si="260"/>
        <v>1.3873159285857521E-2</v>
      </c>
      <c r="Q592" s="10">
        <f t="shared" si="260"/>
        <v>1.7830300012286946E-2</v>
      </c>
      <c r="R592" s="10">
        <f t="shared" si="260"/>
        <v>3.6019212008703817E-2</v>
      </c>
      <c r="S592" s="10">
        <f t="shared" si="260"/>
        <v>3.1505973143469097E-2</v>
      </c>
      <c r="T592" s="10">
        <f t="shared" si="260"/>
        <v>5.4932376912869389E-2</v>
      </c>
      <c r="U592" s="13">
        <f t="shared" si="258"/>
        <v>94.792805859876793</v>
      </c>
    </row>
    <row r="593" spans="1:21" x14ac:dyDescent="0.2">
      <c r="A593">
        <v>90</v>
      </c>
      <c r="B593" s="2" t="s">
        <v>25</v>
      </c>
      <c r="C593">
        <v>1000</v>
      </c>
      <c r="D593" s="5">
        <f t="shared" si="250"/>
        <v>5.5482318856316971E-3</v>
      </c>
      <c r="E593" s="5">
        <f t="shared" si="251"/>
        <v>9.6602483427842972E-3</v>
      </c>
      <c r="F593" s="5">
        <f t="shared" si="252"/>
        <v>8.5514380828259975E-3</v>
      </c>
      <c r="G593" s="5">
        <f t="shared" si="253"/>
        <v>4.7407061831877262E-3</v>
      </c>
      <c r="H593" s="5">
        <f t="shared" si="254"/>
        <v>4.7490191004723667E-3</v>
      </c>
      <c r="I593" s="5">
        <f t="shared" si="255"/>
        <v>-1.6253824512025006E-3</v>
      </c>
      <c r="J593" s="5">
        <f t="shared" si="256"/>
        <v>2.0577434775500263E-2</v>
      </c>
      <c r="K593" s="8">
        <v>95.6</v>
      </c>
      <c r="L593" s="8">
        <f t="shared" si="257"/>
        <v>94.973177031591504</v>
      </c>
      <c r="N593" s="10">
        <f t="shared" si="260"/>
        <v>9.4701273021460652E-3</v>
      </c>
      <c r="O593" s="10">
        <f t="shared" si="260"/>
        <v>2.893180141537861E-2</v>
      </c>
      <c r="P593" s="10">
        <f t="shared" si="260"/>
        <v>1.361831013006798E-2</v>
      </c>
      <c r="Q593" s="10">
        <f t="shared" si="260"/>
        <v>1.7737285012682145E-2</v>
      </c>
      <c r="R593" s="10">
        <f t="shared" si="260"/>
        <v>3.5025875768740063E-2</v>
      </c>
      <c r="S593" s="10">
        <f t="shared" si="260"/>
        <v>3.0464017100430819E-2</v>
      </c>
      <c r="T593" s="10">
        <f t="shared" si="260"/>
        <v>5.2201695919199841E-2</v>
      </c>
      <c r="U593" s="13">
        <f t="shared" si="258"/>
        <v>95.038812794005565</v>
      </c>
    </row>
    <row r="594" spans="1:21" x14ac:dyDescent="0.2">
      <c r="A594">
        <v>110</v>
      </c>
      <c r="B594" s="2" t="s">
        <v>25</v>
      </c>
      <c r="C594">
        <v>1000</v>
      </c>
      <c r="D594" s="5">
        <f t="shared" si="250"/>
        <v>7.5233857816089655E-3</v>
      </c>
      <c r="E594" s="5">
        <f t="shared" si="251"/>
        <v>1.1882002367076622E-2</v>
      </c>
      <c r="F594" s="5">
        <f t="shared" si="252"/>
        <v>9.6414254102237806E-3</v>
      </c>
      <c r="G594" s="5">
        <f t="shared" si="253"/>
        <v>4.6675892903354499E-3</v>
      </c>
      <c r="H594" s="5">
        <f t="shared" si="254"/>
        <v>4.7022887697489718E-3</v>
      </c>
      <c r="I594" s="5">
        <f t="shared" si="255"/>
        <v>-1.821751601982613E-3</v>
      </c>
      <c r="J594" s="5">
        <f t="shared" si="256"/>
        <v>1.7954243711743541E-2</v>
      </c>
      <c r="K594" s="8">
        <v>95.8</v>
      </c>
      <c r="L594" s="8">
        <f>100/(1+(1+0.25)*(100/K594-1))</f>
        <v>94.804552201880242</v>
      </c>
      <c r="N594" s="10">
        <f t="shared" si="260"/>
        <v>1.1854477191173739E-2</v>
      </c>
      <c r="O594" s="10">
        <f t="shared" si="260"/>
        <v>2.8689757941971216E-2</v>
      </c>
      <c r="P594" s="10">
        <f t="shared" si="260"/>
        <v>1.6760781076541838E-2</v>
      </c>
      <c r="Q594" s="10">
        <f t="shared" si="260"/>
        <v>2.0329770154049034E-2</v>
      </c>
      <c r="R594" s="10">
        <f t="shared" si="260"/>
        <v>3.5516602265069135E-2</v>
      </c>
      <c r="S594" s="10">
        <f t="shared" si="260"/>
        <v>3.496696820087504E-2</v>
      </c>
      <c r="T594" s="10">
        <f t="shared" si="260"/>
        <v>5.4549183728754738E-2</v>
      </c>
      <c r="U594" s="13">
        <f t="shared" si="258"/>
        <v>94.827250869810001</v>
      </c>
    </row>
    <row r="595" spans="1:21" x14ac:dyDescent="0.2">
      <c r="A595">
        <v>132</v>
      </c>
      <c r="B595" s="2" t="s">
        <v>25</v>
      </c>
      <c r="C595">
        <v>1000</v>
      </c>
      <c r="D595" s="5">
        <f t="shared" si="250"/>
        <v>6.8122426989906289E-3</v>
      </c>
      <c r="E595" s="5">
        <f t="shared" si="251"/>
        <v>9.3237130943373825E-3</v>
      </c>
      <c r="F595" s="5">
        <f t="shared" si="252"/>
        <v>6.4864307728998427E-3</v>
      </c>
      <c r="G595" s="5">
        <f t="shared" si="253"/>
        <v>5.2124255739417341E-3</v>
      </c>
      <c r="H595" s="5">
        <f t="shared" si="254"/>
        <v>5.3828588395935795E-3</v>
      </c>
      <c r="I595" s="5">
        <f t="shared" si="255"/>
        <v>-3.2894887849905519E-3</v>
      </c>
      <c r="J595" s="5">
        <f t="shared" si="256"/>
        <v>2.1934215138066239E-2</v>
      </c>
      <c r="K595" s="8">
        <v>96</v>
      </c>
      <c r="L595" s="8">
        <f t="shared" ref="L595:L608" si="261">100/(1+(1+0.25)*(100/K595-1))</f>
        <v>95.049504950495034</v>
      </c>
      <c r="N595" s="10">
        <f t="shared" si="260"/>
        <v>1.0199560087697719E-2</v>
      </c>
      <c r="O595" s="10">
        <f t="shared" si="260"/>
        <v>2.9832834319916939E-2</v>
      </c>
      <c r="P595" s="10">
        <f t="shared" si="260"/>
        <v>1.3891218657820113E-2</v>
      </c>
      <c r="Q595" s="10">
        <f t="shared" si="260"/>
        <v>1.7922498205622882E-2</v>
      </c>
      <c r="R595" s="10">
        <f t="shared" si="260"/>
        <v>3.569236078932924E-2</v>
      </c>
      <c r="S595" s="10">
        <f t="shared" si="260"/>
        <v>2.9110017061632975E-2</v>
      </c>
      <c r="T595" s="10">
        <f t="shared" si="260"/>
        <v>5.1862397332838872E-2</v>
      </c>
      <c r="U595" s="13">
        <f t="shared" si="258"/>
        <v>95.069469403569883</v>
      </c>
    </row>
    <row r="596" spans="1:21" x14ac:dyDescent="0.2">
      <c r="A596">
        <v>160</v>
      </c>
      <c r="B596" s="2" t="s">
        <v>25</v>
      </c>
      <c r="C596">
        <v>1000</v>
      </c>
      <c r="D596" s="5">
        <f t="shared" si="250"/>
        <v>6.3839697264519747E-3</v>
      </c>
      <c r="E596" s="5">
        <f t="shared" si="251"/>
        <v>9.6560025399602123E-3</v>
      </c>
      <c r="F596" s="5">
        <f t="shared" si="252"/>
        <v>6.1350840116596861E-3</v>
      </c>
      <c r="G596" s="5">
        <f t="shared" si="253"/>
        <v>5.4476344670970622E-3</v>
      </c>
      <c r="H596" s="5">
        <f t="shared" si="254"/>
        <v>5.5824603160441744E-3</v>
      </c>
      <c r="I596" s="5">
        <f t="shared" si="255"/>
        <v>-2.4685783031215963E-3</v>
      </c>
      <c r="J596" s="5">
        <f t="shared" si="256"/>
        <v>1.8421236248195298E-2</v>
      </c>
      <c r="K596" s="8">
        <v>96.2</v>
      </c>
      <c r="L596" s="8">
        <f t="shared" si="261"/>
        <v>95.294700346706293</v>
      </c>
      <c r="N596" s="10">
        <f t="shared" si="260"/>
        <v>9.8225215760605038E-3</v>
      </c>
      <c r="O596" s="10">
        <f t="shared" si="260"/>
        <v>2.6844883443771499E-2</v>
      </c>
      <c r="P596" s="10">
        <f t="shared" si="260"/>
        <v>1.3537389208613781E-2</v>
      </c>
      <c r="Q596" s="10">
        <f t="shared" si="260"/>
        <v>1.7146619987974922E-2</v>
      </c>
      <c r="R596" s="10">
        <f t="shared" si="260"/>
        <v>3.2817832256980289E-2</v>
      </c>
      <c r="S596" s="10">
        <f t="shared" si="260"/>
        <v>2.8303599884345196E-2</v>
      </c>
      <c r="T596" s="10">
        <f t="shared" si="260"/>
        <v>4.9157809006286794E-2</v>
      </c>
      <c r="U596" s="13">
        <f t="shared" si="258"/>
        <v>95.314545763821101</v>
      </c>
    </row>
    <row r="597" spans="1:21" x14ac:dyDescent="0.2">
      <c r="A597">
        <v>200</v>
      </c>
      <c r="B597" s="2" t="s">
        <v>25</v>
      </c>
      <c r="C597">
        <v>1000</v>
      </c>
      <c r="D597" s="5">
        <f t="shared" si="250"/>
        <v>6.1541489345756269E-3</v>
      </c>
      <c r="E597" s="5">
        <f t="shared" si="251"/>
        <v>9.2175687246688065E-3</v>
      </c>
      <c r="F597" s="5">
        <f t="shared" si="252"/>
        <v>6.9252265367341775E-3</v>
      </c>
      <c r="G597" s="5">
        <f t="shared" si="253"/>
        <v>4.7963113182337008E-3</v>
      </c>
      <c r="H597" s="5">
        <f t="shared" si="254"/>
        <v>4.9556678219573186E-3</v>
      </c>
      <c r="I597" s="5">
        <f t="shared" si="255"/>
        <v>-2.4679626306316066E-3</v>
      </c>
      <c r="J597" s="5">
        <f t="shared" si="256"/>
        <v>1.837970296039379E-2</v>
      </c>
      <c r="K597" s="8">
        <v>96.3</v>
      </c>
      <c r="L597" s="8">
        <f t="shared" si="261"/>
        <v>95.41738915035917</v>
      </c>
      <c r="N597" s="10">
        <f t="shared" si="260"/>
        <v>9.5174089934323518E-3</v>
      </c>
      <c r="O597" s="10">
        <f t="shared" si="260"/>
        <v>2.631191517248167E-2</v>
      </c>
      <c r="P597" s="10">
        <f t="shared" si="260"/>
        <v>1.3253297746873175E-2</v>
      </c>
      <c r="Q597" s="10">
        <f t="shared" si="260"/>
        <v>1.676445250952777E-2</v>
      </c>
      <c r="R597" s="10">
        <f t="shared" si="260"/>
        <v>3.2043052875461948E-2</v>
      </c>
      <c r="S597" s="10">
        <f t="shared" si="260"/>
        <v>2.809588340580901E-2</v>
      </c>
      <c r="T597" s="10">
        <f t="shared" si="260"/>
        <v>4.7960663665931803E-2</v>
      </c>
      <c r="U597" s="13">
        <f t="shared" si="258"/>
        <v>95.423429015154269</v>
      </c>
    </row>
    <row r="598" spans="1:21" x14ac:dyDescent="0.2">
      <c r="A598">
        <v>250</v>
      </c>
      <c r="B598" s="2" t="s">
        <v>25</v>
      </c>
      <c r="C598">
        <v>1000</v>
      </c>
      <c r="D598" s="5">
        <f t="shared" si="250"/>
        <v>5.6124616195364976E-3</v>
      </c>
      <c r="E598" s="5">
        <f t="shared" si="251"/>
        <v>8.0902521936015298E-3</v>
      </c>
      <c r="F598" s="5">
        <f t="shared" si="252"/>
        <v>6.1815784854423531E-3</v>
      </c>
      <c r="G598" s="5">
        <f t="shared" si="253"/>
        <v>4.1555727150352495E-3</v>
      </c>
      <c r="H598" s="5">
        <f t="shared" si="254"/>
        <v>4.3176361033497382E-3</v>
      </c>
      <c r="I598" s="5">
        <f t="shared" si="255"/>
        <v>-1.8719444377274241E-3</v>
      </c>
      <c r="J598" s="5">
        <f t="shared" si="256"/>
        <v>1.5891237831416893E-2</v>
      </c>
      <c r="K598" s="8">
        <v>96.5</v>
      </c>
      <c r="L598" s="8">
        <f t="shared" si="261"/>
        <v>95.662949194547707</v>
      </c>
      <c r="N598" s="10">
        <f t="shared" si="260"/>
        <v>8.6283861680098682E-3</v>
      </c>
      <c r="O598" s="10">
        <f t="shared" si="260"/>
        <v>2.3349412152184675E-2</v>
      </c>
      <c r="P598" s="10">
        <f t="shared" si="260"/>
        <v>1.1925523304189247E-2</v>
      </c>
      <c r="Q598" s="10">
        <f t="shared" si="260"/>
        <v>1.5029118422527132E-2</v>
      </c>
      <c r="R598" s="10">
        <f t="shared" si="260"/>
        <v>2.8379471114742386E-2</v>
      </c>
      <c r="S598" s="10">
        <f t="shared" si="260"/>
        <v>2.5039431742167141E-2</v>
      </c>
      <c r="T598" s="10">
        <f t="shared" si="260"/>
        <v>4.237679451065484E-2</v>
      </c>
      <c r="U598" s="13">
        <f t="shared" si="258"/>
        <v>95.934599203107865</v>
      </c>
    </row>
    <row r="599" spans="1:21" x14ac:dyDescent="0.2">
      <c r="A599">
        <v>315</v>
      </c>
      <c r="B599" s="2" t="s">
        <v>25</v>
      </c>
      <c r="C599">
        <v>1000</v>
      </c>
      <c r="D599" s="5">
        <f t="shared" si="250"/>
        <v>5.2774704713633019E-3</v>
      </c>
      <c r="E599" s="5">
        <f t="shared" si="251"/>
        <v>7.2613794077680954E-3</v>
      </c>
      <c r="F599" s="5">
        <f t="shared" si="252"/>
        <v>5.6467421834497655E-3</v>
      </c>
      <c r="G599" s="5">
        <f t="shared" si="253"/>
        <v>3.6704124580189817E-3</v>
      </c>
      <c r="H599" s="5">
        <f t="shared" si="254"/>
        <v>3.8405913460209801E-3</v>
      </c>
      <c r="I599" s="5">
        <f t="shared" si="255"/>
        <v>-1.4824358639189961E-3</v>
      </c>
      <c r="J599" s="5">
        <f t="shared" si="256"/>
        <v>1.4094762407102397E-2</v>
      </c>
      <c r="K599" s="8">
        <v>96.6</v>
      </c>
      <c r="L599" s="8">
        <f t="shared" si="261"/>
        <v>95.785820525532969</v>
      </c>
      <c r="N599" s="10">
        <f t="shared" si="260"/>
        <v>8.0284028988370296E-3</v>
      </c>
      <c r="O599" s="10">
        <f t="shared" si="260"/>
        <v>2.1215703326585417E-2</v>
      </c>
      <c r="P599" s="10">
        <f t="shared" si="260"/>
        <v>1.100486903466861E-2</v>
      </c>
      <c r="Q599" s="10">
        <f t="shared" si="260"/>
        <v>1.3801156907304581E-2</v>
      </c>
      <c r="R599" s="10">
        <f t="shared" si="260"/>
        <v>2.5727526329807952E-2</v>
      </c>
      <c r="S599" s="10">
        <f t="shared" si="260"/>
        <v>2.2845815683407253E-2</v>
      </c>
      <c r="T599" s="10">
        <f t="shared" si="260"/>
        <v>3.8308922409804547E-2</v>
      </c>
      <c r="U599" s="13">
        <f t="shared" si="258"/>
        <v>96.310450427326231</v>
      </c>
    </row>
    <row r="600" spans="1:21" x14ac:dyDescent="0.2">
      <c r="A600">
        <v>355</v>
      </c>
      <c r="B600" s="2" t="s">
        <v>25</v>
      </c>
      <c r="C600">
        <v>1000</v>
      </c>
      <c r="D600" s="5">
        <f t="shared" si="250"/>
        <v>4.9894169438792664E-3</v>
      </c>
      <c r="E600" s="5">
        <f t="shared" si="251"/>
        <v>6.9654070610457863E-3</v>
      </c>
      <c r="F600" s="5">
        <f t="shared" si="252"/>
        <v>5.5357644821859911E-3</v>
      </c>
      <c r="G600" s="5">
        <f t="shared" si="253"/>
        <v>3.613909089875883E-3</v>
      </c>
      <c r="H600" s="5">
        <f t="shared" si="254"/>
        <v>3.7385422888402894E-3</v>
      </c>
      <c r="I600" s="5">
        <f t="shared" si="255"/>
        <v>-1.3532727386252053E-3</v>
      </c>
      <c r="J600" s="5">
        <f t="shared" si="256"/>
        <v>1.3558953304436752E-2</v>
      </c>
      <c r="K600" s="8">
        <v>96.6</v>
      </c>
      <c r="L600" s="8">
        <f t="shared" si="261"/>
        <v>95.785820525532969</v>
      </c>
      <c r="N600" s="10">
        <f t="shared" si="260"/>
        <v>7.6569413964934262E-3</v>
      </c>
      <c r="O600" s="10">
        <f t="shared" si="260"/>
        <v>2.0419570720610385E-2</v>
      </c>
      <c r="P600" s="10">
        <f t="shared" si="260"/>
        <v>1.0536527374141406E-2</v>
      </c>
      <c r="Q600" s="10">
        <f t="shared" si="260"/>
        <v>1.3254561081032252E-2</v>
      </c>
      <c r="R600" s="10">
        <f t="shared" si="260"/>
        <v>2.4803332277908239E-2</v>
      </c>
      <c r="S600" s="10">
        <f t="shared" si="260"/>
        <v>2.2041803288586681E-2</v>
      </c>
      <c r="T600" s="10">
        <f t="shared" si="260"/>
        <v>3.7048720431638794E-2</v>
      </c>
      <c r="U600" s="13">
        <f t="shared" si="258"/>
        <v>96.427485063940068</v>
      </c>
    </row>
    <row r="601" spans="1:21" x14ac:dyDescent="0.2">
      <c r="A601">
        <v>400</v>
      </c>
      <c r="B601" s="2" t="s">
        <v>25</v>
      </c>
      <c r="C601">
        <v>1000</v>
      </c>
      <c r="D601" s="5">
        <f t="shared" si="250"/>
        <v>4.4733460214333338E-3</v>
      </c>
      <c r="E601" s="5">
        <f t="shared" si="251"/>
        <v>6.6567762621919657E-3</v>
      </c>
      <c r="F601" s="5">
        <f t="shared" si="252"/>
        <v>5.3309182063829771E-3</v>
      </c>
      <c r="G601" s="5">
        <f t="shared" si="253"/>
        <v>3.5922137138910265E-3</v>
      </c>
      <c r="H601" s="5">
        <f t="shared" si="254"/>
        <v>3.7619900867451386E-3</v>
      </c>
      <c r="I601" s="5">
        <f t="shared" si="255"/>
        <v>-2.289353497506863E-4</v>
      </c>
      <c r="J601" s="5">
        <f t="shared" si="256"/>
        <v>1.2318636756660825E-2</v>
      </c>
      <c r="K601" s="8">
        <v>96.6</v>
      </c>
      <c r="L601" s="8">
        <f t="shared" si="261"/>
        <v>95.785820525532969</v>
      </c>
      <c r="N601" s="10">
        <f t="shared" ref="N601:T608" si="262">N439*(100-$K601)/$K601*$K439/(100-$K439)</f>
        <v>7.2542270477897854E-3</v>
      </c>
      <c r="O601" s="10">
        <f t="shared" si="262"/>
        <v>1.9693601690684744E-2</v>
      </c>
      <c r="P601" s="10">
        <f t="shared" si="262"/>
        <v>1.0018182437643176E-2</v>
      </c>
      <c r="Q601" s="10">
        <f t="shared" si="262"/>
        <v>1.2783806313072877E-2</v>
      </c>
      <c r="R601" s="10">
        <f t="shared" si="262"/>
        <v>2.3960769489667022E-2</v>
      </c>
      <c r="S601" s="10">
        <f t="shared" si="262"/>
        <v>2.1264782954457186E-2</v>
      </c>
      <c r="T601" s="10">
        <f t="shared" si="262"/>
        <v>3.5904945697554619E-2</v>
      </c>
      <c r="U601" s="13">
        <f t="shared" si="258"/>
        <v>96.533953636703885</v>
      </c>
    </row>
    <row r="602" spans="1:21" x14ac:dyDescent="0.2">
      <c r="A602">
        <v>500</v>
      </c>
      <c r="B602" s="2" t="s">
        <v>25</v>
      </c>
      <c r="C602">
        <v>1000</v>
      </c>
      <c r="D602" s="5">
        <f t="shared" si="250"/>
        <v>4.421042031222247E-3</v>
      </c>
      <c r="E602" s="5">
        <f t="shared" si="251"/>
        <v>6.3677992190758134E-3</v>
      </c>
      <c r="F602" s="5">
        <f t="shared" si="252"/>
        <v>5.3172372995365161E-3</v>
      </c>
      <c r="G602" s="5">
        <f t="shared" si="253"/>
        <v>3.5126753555000598E-3</v>
      </c>
      <c r="H602" s="5">
        <f t="shared" si="254"/>
        <v>3.5220409115098231E-3</v>
      </c>
      <c r="I602" s="5">
        <f t="shared" si="255"/>
        <v>-1.120357738302491E-3</v>
      </c>
      <c r="J602" s="5">
        <f t="shared" si="256"/>
        <v>1.2495244595950947E-2</v>
      </c>
      <c r="K602" s="8">
        <v>96.6</v>
      </c>
      <c r="L602" s="8">
        <f t="shared" si="261"/>
        <v>95.785820525532969</v>
      </c>
      <c r="N602" s="10">
        <f t="shared" si="262"/>
        <v>6.91482604462382E-3</v>
      </c>
      <c r="O602" s="10">
        <f t="shared" si="262"/>
        <v>1.8818502420705072E-2</v>
      </c>
      <c r="P602" s="10">
        <f t="shared" si="262"/>
        <v>9.5999173124173172E-3</v>
      </c>
      <c r="Q602" s="10">
        <f t="shared" si="262"/>
        <v>1.215709522188765E-2</v>
      </c>
      <c r="R602" s="10">
        <f t="shared" si="262"/>
        <v>2.2945985728920232E-2</v>
      </c>
      <c r="S602" s="10">
        <f t="shared" si="262"/>
        <v>2.0428389896423552E-2</v>
      </c>
      <c r="T602" s="10">
        <f t="shared" si="262"/>
        <v>3.4515681674492919E-2</v>
      </c>
      <c r="U602" s="13">
        <f t="shared" si="258"/>
        <v>96.663590288102256</v>
      </c>
    </row>
    <row r="603" spans="1:21" x14ac:dyDescent="0.2">
      <c r="A603">
        <v>560</v>
      </c>
      <c r="B603" s="2" t="s">
        <v>25</v>
      </c>
      <c r="C603">
        <v>1000</v>
      </c>
      <c r="D603" s="5">
        <f t="shared" si="250"/>
        <v>4.3498957186377685E-3</v>
      </c>
      <c r="E603" s="5">
        <f t="shared" si="251"/>
        <v>6.2808201699051797E-3</v>
      </c>
      <c r="F603" s="5">
        <f t="shared" si="252"/>
        <v>5.7769845189891561E-3</v>
      </c>
      <c r="G603" s="5">
        <f t="shared" si="253"/>
        <v>3.4220745396073837E-3</v>
      </c>
      <c r="H603" s="5">
        <f t="shared" si="254"/>
        <v>3.3128724378842928E-3</v>
      </c>
      <c r="I603" s="5">
        <f t="shared" si="255"/>
        <v>-1.2854065347888133E-3</v>
      </c>
      <c r="J603" s="5">
        <f t="shared" si="256"/>
        <v>1.1045709079552785E-2</v>
      </c>
      <c r="K603" s="8">
        <v>96.6</v>
      </c>
      <c r="L603" s="8">
        <f t="shared" si="261"/>
        <v>95.785820525532969</v>
      </c>
      <c r="N603" s="10">
        <f t="shared" si="262"/>
        <v>6.7165782999675846E-3</v>
      </c>
      <c r="O603" s="10">
        <f t="shared" si="262"/>
        <v>1.7104038000584468E-2</v>
      </c>
      <c r="P603" s="10">
        <f t="shared" si="262"/>
        <v>9.4622605783171686E-3</v>
      </c>
      <c r="Q603" s="10">
        <f t="shared" si="262"/>
        <v>1.1688089780650128E-2</v>
      </c>
      <c r="R603" s="10">
        <f t="shared" si="262"/>
        <v>2.1234109857376376E-2</v>
      </c>
      <c r="S603" s="10">
        <f t="shared" si="262"/>
        <v>2.0210161154398811E-2</v>
      </c>
      <c r="T603" s="10">
        <f t="shared" si="262"/>
        <v>3.2902949929787727E-2</v>
      </c>
      <c r="U603" s="13">
        <f t="shared" si="258"/>
        <v>96.814516801213088</v>
      </c>
    </row>
    <row r="604" spans="1:21" x14ac:dyDescent="0.2">
      <c r="A604">
        <v>630</v>
      </c>
      <c r="B604" s="2" t="s">
        <v>25</v>
      </c>
      <c r="C604">
        <v>1000</v>
      </c>
      <c r="D604" s="5">
        <f t="shared" si="250"/>
        <v>4.0894480572351583E-3</v>
      </c>
      <c r="E604" s="5">
        <f t="shared" si="251"/>
        <v>6.1203839061803739E-3</v>
      </c>
      <c r="F604" s="5">
        <f t="shared" si="252"/>
        <v>6.3130610379964758E-3</v>
      </c>
      <c r="G604" s="5">
        <f t="shared" si="253"/>
        <v>3.4864754608303766E-3</v>
      </c>
      <c r="H604" s="5">
        <f t="shared" si="254"/>
        <v>3.5236160315140347E-3</v>
      </c>
      <c r="I604" s="5">
        <f t="shared" si="255"/>
        <v>-5.6449208401548878E-4</v>
      </c>
      <c r="J604" s="5">
        <f t="shared" si="256"/>
        <v>8.8072282319834917E-3</v>
      </c>
      <c r="K604" s="8">
        <v>96.6</v>
      </c>
      <c r="L604" s="8">
        <f t="shared" si="261"/>
        <v>95.785820525532969</v>
      </c>
      <c r="N604" s="10">
        <f t="shared" si="262"/>
        <v>6.4916793963487041E-3</v>
      </c>
      <c r="O604" s="10">
        <f t="shared" si="262"/>
        <v>1.5348691363800262E-2</v>
      </c>
      <c r="P604" s="10">
        <f t="shared" si="262"/>
        <v>9.3012428719629128E-3</v>
      </c>
      <c r="Q604" s="10">
        <f t="shared" si="262"/>
        <v>1.1303501720386015E-2</v>
      </c>
      <c r="R604" s="10">
        <f t="shared" si="262"/>
        <v>1.9594783156086166E-2</v>
      </c>
      <c r="S604" s="10">
        <f t="shared" si="262"/>
        <v>2.0194976890486226E-2</v>
      </c>
      <c r="T604" s="10">
        <f t="shared" si="262"/>
        <v>3.177572064172441E-2</v>
      </c>
      <c r="U604" s="13">
        <f t="shared" si="258"/>
        <v>96.920288003873438</v>
      </c>
    </row>
    <row r="605" spans="1:21" x14ac:dyDescent="0.2">
      <c r="A605">
        <v>710</v>
      </c>
      <c r="B605" s="2" t="s">
        <v>25</v>
      </c>
      <c r="C605">
        <v>1000</v>
      </c>
      <c r="D605" s="5">
        <f t="shared" si="250"/>
        <v>4.1169762040884385E-3</v>
      </c>
      <c r="E605" s="5">
        <f t="shared" si="251"/>
        <v>6.1428855998455628E-3</v>
      </c>
      <c r="F605" s="5">
        <f t="shared" si="252"/>
        <v>6.738241686895699E-3</v>
      </c>
      <c r="G605" s="5">
        <f t="shared" si="253"/>
        <v>3.4996574916131493E-3</v>
      </c>
      <c r="H605" s="5">
        <f t="shared" si="254"/>
        <v>3.5212359078810179E-3</v>
      </c>
      <c r="I605" s="5">
        <f t="shared" si="255"/>
        <v>-5.6376895940749017E-4</v>
      </c>
      <c r="J605" s="5">
        <f t="shared" si="256"/>
        <v>8.5419612011376142E-3</v>
      </c>
      <c r="K605" s="8">
        <v>96.6</v>
      </c>
      <c r="L605" s="8">
        <f t="shared" si="261"/>
        <v>95.785820525532969</v>
      </c>
      <c r="N605" s="10">
        <f t="shared" si="262"/>
        <v>6.5352050207716601E-3</v>
      </c>
      <c r="O605" s="10">
        <f t="shared" si="262"/>
        <v>1.5147021568356801E-2</v>
      </c>
      <c r="P605" s="10">
        <f t="shared" si="262"/>
        <v>9.4302933686279313E-3</v>
      </c>
      <c r="Q605" s="10">
        <f t="shared" si="262"/>
        <v>1.1384119677010019E-2</v>
      </c>
      <c r="R605" s="10">
        <f t="shared" si="262"/>
        <v>1.9481309390242112E-2</v>
      </c>
      <c r="S605" s="10">
        <f t="shared" si="262"/>
        <v>2.0606932661283908E-2</v>
      </c>
      <c r="T605" s="10">
        <f t="shared" si="262"/>
        <v>3.1997189132053995E-2</v>
      </c>
      <c r="U605" s="13">
        <f t="shared" si="258"/>
        <v>96.899488732235326</v>
      </c>
    </row>
    <row r="606" spans="1:21" x14ac:dyDescent="0.2">
      <c r="A606">
        <v>800</v>
      </c>
      <c r="B606" s="2" t="s">
        <v>25</v>
      </c>
      <c r="C606">
        <v>1000</v>
      </c>
      <c r="D606" s="5">
        <f t="shared" si="250"/>
        <v>4.1465021125791438E-3</v>
      </c>
      <c r="E606" s="5">
        <f t="shared" si="251"/>
        <v>6.1635945370299913E-3</v>
      </c>
      <c r="F606" s="5">
        <f t="shared" si="252"/>
        <v>7.1617042463956726E-3</v>
      </c>
      <c r="G606" s="5">
        <f t="shared" si="253"/>
        <v>3.5030093019459627E-3</v>
      </c>
      <c r="H606" s="5">
        <f t="shared" si="254"/>
        <v>3.5181907114550243E-3</v>
      </c>
      <c r="I606" s="5">
        <f t="shared" si="255"/>
        <v>-5.6922966252763441E-4</v>
      </c>
      <c r="J606" s="5">
        <f t="shared" si="256"/>
        <v>8.2831255986824948E-3</v>
      </c>
      <c r="K606" s="8">
        <v>96.6</v>
      </c>
      <c r="L606" s="8">
        <f t="shared" si="261"/>
        <v>95.785820525532969</v>
      </c>
      <c r="N606" s="10">
        <f t="shared" si="262"/>
        <v>6.5788726493316461E-3</v>
      </c>
      <c r="O606" s="10">
        <f t="shared" si="262"/>
        <v>1.4944542443343659E-2</v>
      </c>
      <c r="P606" s="10">
        <f t="shared" si="262"/>
        <v>9.5585541475311023E-3</v>
      </c>
      <c r="Q606" s="10">
        <f t="shared" si="262"/>
        <v>1.1462655093309048E-2</v>
      </c>
      <c r="R606" s="10">
        <f t="shared" si="262"/>
        <v>1.9363673707684652E-2</v>
      </c>
      <c r="S606" s="10">
        <f t="shared" si="262"/>
        <v>2.1013267467761866E-2</v>
      </c>
      <c r="T606" s="10">
        <f t="shared" si="262"/>
        <v>3.2206896845560648E-2</v>
      </c>
      <c r="U606" s="13">
        <f t="shared" si="258"/>
        <v>96.879802203997528</v>
      </c>
    </row>
    <row r="607" spans="1:21" x14ac:dyDescent="0.2">
      <c r="A607">
        <v>900</v>
      </c>
      <c r="B607" s="2" t="s">
        <v>25</v>
      </c>
      <c r="C607">
        <v>1000</v>
      </c>
      <c r="D607" s="5">
        <f t="shared" si="250"/>
        <v>3.9030994719022084E-3</v>
      </c>
      <c r="E607" s="5">
        <f t="shared" si="251"/>
        <v>5.850773026992398E-3</v>
      </c>
      <c r="F607" s="5">
        <f t="shared" si="252"/>
        <v>6.4485638731610617E-3</v>
      </c>
      <c r="G607" s="5">
        <f t="shared" si="253"/>
        <v>3.4991477261765019E-3</v>
      </c>
      <c r="H607" s="5">
        <f t="shared" si="254"/>
        <v>3.5140545709079138E-3</v>
      </c>
      <c r="I607" s="5">
        <f t="shared" si="255"/>
        <v>-6.0586333244243284E-4</v>
      </c>
      <c r="J607" s="5">
        <f t="shared" si="256"/>
        <v>8.1815748635653482E-3</v>
      </c>
      <c r="K607" s="8">
        <v>96.6</v>
      </c>
      <c r="L607" s="8">
        <f t="shared" si="261"/>
        <v>95.785820525532969</v>
      </c>
      <c r="N607" s="10">
        <f t="shared" si="262"/>
        <v>6.1971115254742205E-3</v>
      </c>
      <c r="O607" s="10">
        <f t="shared" si="262"/>
        <v>1.4438954844071664E-2</v>
      </c>
      <c r="P607" s="10">
        <f t="shared" si="262"/>
        <v>8.9647650186643543E-3</v>
      </c>
      <c r="Q607" s="10">
        <f t="shared" si="262"/>
        <v>1.0840110879812606E-2</v>
      </c>
      <c r="R607" s="10">
        <f t="shared" si="262"/>
        <v>1.864442599062683E-2</v>
      </c>
      <c r="S607" s="10">
        <f t="shared" si="262"/>
        <v>1.9698198995996903E-2</v>
      </c>
      <c r="T607" s="10">
        <f t="shared" si="262"/>
        <v>3.0791350200263027E-2</v>
      </c>
      <c r="U607" s="13">
        <f t="shared" si="258"/>
        <v>97.012843560020087</v>
      </c>
    </row>
    <row r="608" spans="1:21" x14ac:dyDescent="0.2">
      <c r="A608">
        <v>1000</v>
      </c>
      <c r="B608" s="2" t="s">
        <v>25</v>
      </c>
      <c r="C608">
        <v>1000</v>
      </c>
      <c r="D608" s="5">
        <f t="shared" si="250"/>
        <v>3.6484766308895345E-3</v>
      </c>
      <c r="E608" s="5">
        <f t="shared" si="251"/>
        <v>5.5401772344196368E-3</v>
      </c>
      <c r="F608" s="5">
        <f t="shared" si="252"/>
        <v>5.7359819453181651E-3</v>
      </c>
      <c r="G608" s="5">
        <f t="shared" si="253"/>
        <v>3.4886440724857873E-3</v>
      </c>
      <c r="H608" s="5">
        <f t="shared" si="254"/>
        <v>3.5055108931932935E-3</v>
      </c>
      <c r="I608" s="5">
        <f t="shared" si="255"/>
        <v>-5.9592007896923371E-4</v>
      </c>
      <c r="J608" s="5">
        <f t="shared" si="256"/>
        <v>8.0368390053797284E-3</v>
      </c>
      <c r="K608" s="8">
        <v>96.6</v>
      </c>
      <c r="L608" s="8">
        <f t="shared" si="261"/>
        <v>95.785820525532969</v>
      </c>
      <c r="N608" s="10">
        <f t="shared" si="262"/>
        <v>5.8135456947298794E-3</v>
      </c>
      <c r="O608" s="10">
        <f t="shared" si="262"/>
        <v>1.3924194186433354E-2</v>
      </c>
      <c r="P608" s="10">
        <f t="shared" si="262"/>
        <v>8.3696768874941419E-3</v>
      </c>
      <c r="Q608" s="10">
        <f t="shared" si="262"/>
        <v>1.0218985386174512E-2</v>
      </c>
      <c r="R608" s="10">
        <f t="shared" si="262"/>
        <v>1.7914179420380611E-2</v>
      </c>
      <c r="S608" s="10">
        <f t="shared" si="262"/>
        <v>1.8384424263907417E-2</v>
      </c>
      <c r="T608" s="10">
        <f t="shared" si="262"/>
        <v>2.9359709702716921E-2</v>
      </c>
      <c r="U608" s="13">
        <f t="shared" si="258"/>
        <v>97.147769683816733</v>
      </c>
    </row>
    <row r="609" spans="1:21" x14ac:dyDescent="0.2">
      <c r="D609" s="5"/>
      <c r="E609" s="5"/>
      <c r="F609" s="5"/>
      <c r="G609" s="5"/>
      <c r="H609" s="5"/>
      <c r="I609" s="5"/>
      <c r="J609" s="5"/>
      <c r="L609" s="5"/>
      <c r="N609" s="11"/>
      <c r="O609" s="11"/>
      <c r="P609" s="10"/>
      <c r="Q609" s="10"/>
      <c r="R609" s="10"/>
      <c r="S609" s="10"/>
      <c r="T609" s="10"/>
    </row>
    <row r="610" spans="1:21" x14ac:dyDescent="0.2">
      <c r="A610">
        <v>0.12</v>
      </c>
      <c r="B610" s="2" t="s">
        <v>25</v>
      </c>
      <c r="C610">
        <v>750</v>
      </c>
      <c r="D610" s="5">
        <f t="shared" ref="D610:D647" si="263">-1/9*T610+28/45*R610-8/45*O610+4/9*S610-22/9*Q610-8/45*P610+128/45*N610</f>
        <v>0.28358673222098607</v>
      </c>
      <c r="E610" s="5">
        <f t="shared" ref="E610:E647" si="264">2/3*T610-6/5*R610+8/15*O610-8/3*S610+8/3*Q610+128/15*P610-128/15*N610</f>
        <v>0.10194596303604841</v>
      </c>
      <c r="F610" s="5">
        <f t="shared" ref="F610:F647" si="265">-8/9*T610+56/45*R610-16/45*O610+32/9*S610-32/9*Q610-256/45*P610+256/45*N610</f>
        <v>6.6897787364570416E-2</v>
      </c>
      <c r="G610" s="5">
        <f t="shared" ref="G610:G647" si="266">-8/3*T610+56/5*R610-128/15*O610+8/3*S610-8/3*Q610-128/15*P610+128/15*N610</f>
        <v>2.612164803795114E-3</v>
      </c>
      <c r="H610" s="5">
        <f t="shared" ref="H610:H647" si="267">32/9*T610-416/45*R610+256/45*O610-32/9*S610+32/9*Q610+256/45*P610-256/45*N610</f>
        <v>3.4227849812349387E-3</v>
      </c>
      <c r="I610" s="5">
        <f t="shared" ref="I610:I647" si="268">-2*R610+10*Q610-8*P610</f>
        <v>-0.25605015213062465</v>
      </c>
      <c r="J610" s="5">
        <f t="shared" ref="J610:J647" si="269">4/9*T610-28/45*R610+128/45*O610-4/9*S610-68/9*Q610+368/45*P610-128/45*N610</f>
        <v>0.48255209790977771</v>
      </c>
      <c r="K610" s="8">
        <v>62.3</v>
      </c>
      <c r="L610" s="8">
        <f>100/(1+(1+0.15)*(100/K610-1))</f>
        <v>58.965500922814826</v>
      </c>
      <c r="N610" s="10">
        <f t="shared" ref="N610:T619" si="270">N448*(100-$K610)/$K610*$K448/(100-$K448)</f>
        <v>0.27945548810588106</v>
      </c>
      <c r="O610" s="10">
        <f t="shared" si="270"/>
        <v>0.54062324573171361</v>
      </c>
      <c r="P610" s="10">
        <f t="shared" si="270"/>
        <v>0.31756623983230825</v>
      </c>
      <c r="Q610" s="10">
        <f t="shared" si="270"/>
        <v>0.34443755365408674</v>
      </c>
      <c r="R610" s="10">
        <f t="shared" si="270"/>
        <v>0.57994788500651306</v>
      </c>
      <c r="S610" s="10">
        <f t="shared" si="270"/>
        <v>0.44655216847999468</v>
      </c>
      <c r="T610" s="10">
        <f t="shared" si="270"/>
        <v>0.6849673781857889</v>
      </c>
      <c r="U610" s="13">
        <f t="shared" ref="U610:U647" si="271">100/(1+T610)</f>
        <v>59.34833000011573</v>
      </c>
    </row>
    <row r="611" spans="1:21" x14ac:dyDescent="0.2">
      <c r="A611">
        <v>0.18</v>
      </c>
      <c r="B611" s="2" t="s">
        <v>25</v>
      </c>
      <c r="C611">
        <v>750</v>
      </c>
      <c r="D611" s="5">
        <f t="shared" si="263"/>
        <v>0.20398302291768672</v>
      </c>
      <c r="E611" s="5">
        <f t="shared" si="264"/>
        <v>6.2390733920738572E-2</v>
      </c>
      <c r="F611" s="5">
        <f t="shared" si="265"/>
        <v>8.5830618253127211E-2</v>
      </c>
      <c r="G611" s="5">
        <f t="shared" si="266"/>
        <v>1.9263092939956206E-3</v>
      </c>
      <c r="H611" s="5">
        <f t="shared" si="267"/>
        <v>3.5055948468252218E-3</v>
      </c>
      <c r="I611" s="5">
        <f t="shared" si="268"/>
        <v>-0.25975818759067937</v>
      </c>
      <c r="J611" s="5">
        <f t="shared" si="269"/>
        <v>0.41773213987839508</v>
      </c>
      <c r="K611" s="8">
        <v>67.2</v>
      </c>
      <c r="L611" s="8">
        <f t="shared" ref="L611:L632" si="272">100/(1+(1+0.15)*(100/K611-1))</f>
        <v>64.048799085017151</v>
      </c>
      <c r="N611" s="10">
        <f t="shared" si="270"/>
        <v>0.18615762419601073</v>
      </c>
      <c r="O611" s="10">
        <f t="shared" si="270"/>
        <v>0.38361974932783316</v>
      </c>
      <c r="P611" s="10">
        <f t="shared" si="270"/>
        <v>0.21791972837098661</v>
      </c>
      <c r="Q611" s="10">
        <f t="shared" si="270"/>
        <v>0.23164987395527289</v>
      </c>
      <c r="R611" s="10">
        <f t="shared" si="270"/>
        <v>0.41644955008775775</v>
      </c>
      <c r="S611" s="10">
        <f t="shared" si="270"/>
        <v>0.32811629230101674</v>
      </c>
      <c r="T611" s="10">
        <f t="shared" si="270"/>
        <v>0.51561023152008911</v>
      </c>
      <c r="U611" s="13">
        <f t="shared" si="271"/>
        <v>65.980024362665119</v>
      </c>
    </row>
    <row r="612" spans="1:21" x14ac:dyDescent="0.2">
      <c r="A612">
        <v>0.25</v>
      </c>
      <c r="B612" s="2" t="s">
        <v>25</v>
      </c>
      <c r="C612">
        <v>750</v>
      </c>
      <c r="D612" s="5">
        <f t="shared" si="263"/>
        <v>0.12720497166187603</v>
      </c>
      <c r="E612" s="5">
        <f t="shared" si="264"/>
        <v>5.5554485846738499E-2</v>
      </c>
      <c r="F612" s="5">
        <f t="shared" si="265"/>
        <v>6.7540618943692343E-2</v>
      </c>
      <c r="G612" s="5">
        <f t="shared" si="266"/>
        <v>2.9357912826697419E-3</v>
      </c>
      <c r="H612" s="5">
        <f t="shared" si="267"/>
        <v>5.3231570277391116E-3</v>
      </c>
      <c r="I612" s="5">
        <f t="shared" si="268"/>
        <v>-0.14364185301289023</v>
      </c>
      <c r="J612" s="5">
        <f t="shared" si="269"/>
        <v>0.33476287068502142</v>
      </c>
      <c r="K612" s="8">
        <v>70.8</v>
      </c>
      <c r="L612" s="8">
        <f t="shared" si="272"/>
        <v>67.829086031806852</v>
      </c>
      <c r="N612" s="10">
        <f t="shared" si="270"/>
        <v>0.13039376329306399</v>
      </c>
      <c r="O612" s="10">
        <f t="shared" si="270"/>
        <v>0.33750254461457374</v>
      </c>
      <c r="P612" s="10">
        <f t="shared" si="270"/>
        <v>0.15705450329190146</v>
      </c>
      <c r="Q612" s="10">
        <f t="shared" si="270"/>
        <v>0.18443683171054598</v>
      </c>
      <c r="R612" s="10">
        <f t="shared" si="270"/>
        <v>0.36578707189156928</v>
      </c>
      <c r="S612" s="10">
        <f t="shared" si="270"/>
        <v>0.26423460469471932</v>
      </c>
      <c r="T612" s="10">
        <f t="shared" si="270"/>
        <v>0.4496800424348471</v>
      </c>
      <c r="U612" s="13">
        <f t="shared" si="271"/>
        <v>68.980738558035497</v>
      </c>
    </row>
    <row r="613" spans="1:21" x14ac:dyDescent="0.2">
      <c r="A613">
        <v>0.37</v>
      </c>
      <c r="B613" s="2" t="s">
        <v>25</v>
      </c>
      <c r="C613">
        <v>750</v>
      </c>
      <c r="D613" s="5">
        <f t="shared" si="263"/>
        <v>8.6983328578867092E-2</v>
      </c>
      <c r="E613" s="5">
        <f t="shared" si="264"/>
        <v>4.3449826036136674E-2</v>
      </c>
      <c r="F613" s="5">
        <f t="shared" si="265"/>
        <v>5.7996165261707755E-2</v>
      </c>
      <c r="G613" s="5">
        <f t="shared" si="266"/>
        <v>7.1704557730007945E-3</v>
      </c>
      <c r="H613" s="5">
        <f t="shared" si="267"/>
        <v>9.4100725960840625E-3</v>
      </c>
      <c r="I613" s="5">
        <f t="shared" si="268"/>
        <v>-9.5405819245106049E-2</v>
      </c>
      <c r="J613" s="5">
        <f t="shared" si="269"/>
        <v>0.24524190489622727</v>
      </c>
      <c r="K613" s="8">
        <v>74.3</v>
      </c>
      <c r="L613" s="8">
        <f t="shared" si="272"/>
        <v>71.542053825044533</v>
      </c>
      <c r="N613" s="10">
        <f t="shared" si="270"/>
        <v>9.3095506129027256E-2</v>
      </c>
      <c r="O613" s="10">
        <f t="shared" si="270"/>
        <v>0.25368737454838475</v>
      </c>
      <c r="P613" s="10">
        <f t="shared" si="270"/>
        <v>0.11505455628432011</v>
      </c>
      <c r="Q613" s="10">
        <f t="shared" si="270"/>
        <v>0.13829928602274649</v>
      </c>
      <c r="R613" s="10">
        <f t="shared" si="270"/>
        <v>0.2789811145990051</v>
      </c>
      <c r="S613" s="10">
        <f t="shared" si="270"/>
        <v>0.20618201857048643</v>
      </c>
      <c r="T613" s="10">
        <f t="shared" si="270"/>
        <v>0.3548459338969176</v>
      </c>
      <c r="U613" s="13">
        <f t="shared" si="271"/>
        <v>73.809130247283463</v>
      </c>
    </row>
    <row r="614" spans="1:21" x14ac:dyDescent="0.2">
      <c r="A614">
        <v>0.55000000000000004</v>
      </c>
      <c r="B614" s="2" t="s">
        <v>25</v>
      </c>
      <c r="C614">
        <v>750</v>
      </c>
      <c r="D614" s="5">
        <f t="shared" si="263"/>
        <v>6.74697143273148E-2</v>
      </c>
      <c r="E614" s="5">
        <f t="shared" si="264"/>
        <v>4.1516309275209884E-2</v>
      </c>
      <c r="F614" s="5">
        <f t="shared" si="265"/>
        <v>5.3892732157516332E-2</v>
      </c>
      <c r="G614" s="5">
        <f t="shared" si="266"/>
        <v>8.8970942200513603E-3</v>
      </c>
      <c r="H614" s="5">
        <f t="shared" si="267"/>
        <v>1.1261879338691716E-2</v>
      </c>
      <c r="I614" s="5">
        <f t="shared" si="268"/>
        <v>-7.7507726781129715E-2</v>
      </c>
      <c r="J614" s="5">
        <f t="shared" si="269"/>
        <v>0.22134647390449713</v>
      </c>
      <c r="K614" s="8">
        <v>77</v>
      </c>
      <c r="L614" s="8">
        <f t="shared" si="272"/>
        <v>74.432092798453354</v>
      </c>
      <c r="N614" s="10">
        <f t="shared" si="270"/>
        <v>7.585731914306576E-2</v>
      </c>
      <c r="O614" s="10">
        <f t="shared" si="270"/>
        <v>0.22798397554301056</v>
      </c>
      <c r="P614" s="10">
        <f t="shared" si="270"/>
        <v>9.661227598709117E-2</v>
      </c>
      <c r="Q614" s="10">
        <f t="shared" si="270"/>
        <v>0.12009981132603295</v>
      </c>
      <c r="R614" s="10">
        <f t="shared" si="270"/>
        <v>0.25280381607236496</v>
      </c>
      <c r="S614" s="10">
        <f t="shared" si="270"/>
        <v>0.18450125423528632</v>
      </c>
      <c r="T614" s="10">
        <f t="shared" si="270"/>
        <v>0.32687647644215179</v>
      </c>
      <c r="U614" s="13">
        <f t="shared" si="271"/>
        <v>75.364965598106835</v>
      </c>
    </row>
    <row r="615" spans="1:21" x14ac:dyDescent="0.2">
      <c r="A615">
        <v>0.75</v>
      </c>
      <c r="B615" s="2" t="s">
        <v>25</v>
      </c>
      <c r="C615">
        <v>750</v>
      </c>
      <c r="D615" s="5">
        <f t="shared" si="263"/>
        <v>6.639332833020356E-2</v>
      </c>
      <c r="E615" s="5">
        <f t="shared" si="264"/>
        <v>3.3012813832456023E-2</v>
      </c>
      <c r="F615" s="5">
        <f t="shared" si="265"/>
        <v>3.0884938232680736E-2</v>
      </c>
      <c r="G615" s="5">
        <f t="shared" si="266"/>
        <v>8.2527063136610401E-3</v>
      </c>
      <c r="H615" s="5">
        <f t="shared" si="267"/>
        <v>1.2542250921444509E-2</v>
      </c>
      <c r="I615" s="5">
        <f t="shared" si="268"/>
        <v>-4.6315150481794909E-2</v>
      </c>
      <c r="J615" s="5">
        <f t="shared" si="269"/>
        <v>0.22522934298894978</v>
      </c>
      <c r="K615" s="8">
        <v>78.400000000000006</v>
      </c>
      <c r="L615" s="8">
        <f t="shared" si="272"/>
        <v>75.939558310732266</v>
      </c>
      <c r="N615" s="10">
        <f t="shared" si="270"/>
        <v>7.9252828448033552E-2</v>
      </c>
      <c r="O615" s="10">
        <f t="shared" si="270"/>
        <v>0.25833810019602033</v>
      </c>
      <c r="P615" s="10">
        <f t="shared" si="270"/>
        <v>9.3572885863911798E-2</v>
      </c>
      <c r="Q615" s="10">
        <f t="shared" si="270"/>
        <v>0.12558620928273953</v>
      </c>
      <c r="R615" s="10">
        <f t="shared" si="270"/>
        <v>0.27679707819894794</v>
      </c>
      <c r="S615" s="10">
        <f t="shared" si="270"/>
        <v>0.16863958021045641</v>
      </c>
      <c r="T615" s="10">
        <f t="shared" si="270"/>
        <v>0.33000023013759999</v>
      </c>
      <c r="U615" s="13">
        <f t="shared" si="271"/>
        <v>75.187956914604555</v>
      </c>
    </row>
    <row r="616" spans="1:21" x14ac:dyDescent="0.2">
      <c r="A616">
        <v>1.1000000000000001</v>
      </c>
      <c r="B616" s="2" t="s">
        <v>25</v>
      </c>
      <c r="C616">
        <v>750</v>
      </c>
      <c r="D616" s="5">
        <f t="shared" si="263"/>
        <v>5.2280060650597787E-2</v>
      </c>
      <c r="E616" s="5">
        <f t="shared" si="264"/>
        <v>2.9024303552603103E-2</v>
      </c>
      <c r="F616" s="5">
        <f t="shared" si="265"/>
        <v>2.8613574764168759E-2</v>
      </c>
      <c r="G616" s="5">
        <f t="shared" si="266"/>
        <v>5.3714201040321319E-3</v>
      </c>
      <c r="H616" s="5">
        <f t="shared" si="267"/>
        <v>6.5965442425563459E-3</v>
      </c>
      <c r="I616" s="5">
        <f t="shared" si="268"/>
        <v>-3.3188181816041884E-2</v>
      </c>
      <c r="J616" s="5">
        <f t="shared" si="269"/>
        <v>0.16704319495371359</v>
      </c>
      <c r="K616" s="8">
        <v>80.8</v>
      </c>
      <c r="L616" s="8">
        <f t="shared" si="272"/>
        <v>78.538102643856917</v>
      </c>
      <c r="N616" s="10">
        <f t="shared" si="270"/>
        <v>6.3577335382178773E-2</v>
      </c>
      <c r="O616" s="10">
        <f t="shared" si="270"/>
        <v>0.1969346371403487</v>
      </c>
      <c r="P616" s="10">
        <f t="shared" si="270"/>
        <v>7.6359688230579162E-2</v>
      </c>
      <c r="Q616" s="10">
        <f t="shared" si="270"/>
        <v>0.10019602547651284</v>
      </c>
      <c r="R616" s="10">
        <f t="shared" si="270"/>
        <v>0.21213546536826847</v>
      </c>
      <c r="S616" s="10">
        <f t="shared" si="270"/>
        <v>0.13807663788442429</v>
      </c>
      <c r="T616" s="10">
        <f t="shared" si="270"/>
        <v>0.25574091645162988</v>
      </c>
      <c r="U616" s="13">
        <f t="shared" si="271"/>
        <v>79.634261088323711</v>
      </c>
    </row>
    <row r="617" spans="1:21" x14ac:dyDescent="0.2">
      <c r="A617">
        <v>1.5</v>
      </c>
      <c r="B617" s="2" t="s">
        <v>25</v>
      </c>
      <c r="C617">
        <v>750</v>
      </c>
      <c r="D617" s="5">
        <f t="shared" si="263"/>
        <v>5.5124958654328204E-2</v>
      </c>
      <c r="E617" s="5">
        <f t="shared" si="264"/>
        <v>2.8234614648311451E-2</v>
      </c>
      <c r="F617" s="5">
        <f t="shared" si="265"/>
        <v>3.7318725183952628E-2</v>
      </c>
      <c r="G617" s="5">
        <f t="shared" si="266"/>
        <v>8.2757925875553973E-4</v>
      </c>
      <c r="H617" s="5">
        <f t="shared" si="267"/>
        <v>1.4593415319476E-3</v>
      </c>
      <c r="I617" s="5">
        <f t="shared" si="268"/>
        <v>-2.0819420996785132E-2</v>
      </c>
      <c r="J617" s="5">
        <f t="shared" si="269"/>
        <v>0.12518832052017206</v>
      </c>
      <c r="K617" s="8">
        <v>82.6</v>
      </c>
      <c r="L617" s="8">
        <f t="shared" si="272"/>
        <v>80.498976707923205</v>
      </c>
      <c r="N617" s="10">
        <f t="shared" si="270"/>
        <v>6.7154078902494807E-2</v>
      </c>
      <c r="O617" s="10">
        <f t="shared" si="270"/>
        <v>0.16918303582422564</v>
      </c>
      <c r="P617" s="10">
        <f t="shared" si="270"/>
        <v>8.1240026121059336E-2</v>
      </c>
      <c r="Q617" s="10">
        <f t="shared" si="270"/>
        <v>9.9653973159213691E-2</v>
      </c>
      <c r="R617" s="10">
        <f t="shared" si="270"/>
        <v>0.18371947181022369</v>
      </c>
      <c r="S617" s="10">
        <f t="shared" si="270"/>
        <v>0.14213739831591846</v>
      </c>
      <c r="T617" s="10">
        <f t="shared" si="270"/>
        <v>0.22733411880068233</v>
      </c>
      <c r="U617" s="13">
        <f t="shared" si="271"/>
        <v>81.477405759498723</v>
      </c>
    </row>
    <row r="618" spans="1:21" x14ac:dyDescent="0.2">
      <c r="A618">
        <v>2.2000000000000002</v>
      </c>
      <c r="B618" s="2" t="s">
        <v>25</v>
      </c>
      <c r="C618">
        <v>750</v>
      </c>
      <c r="D618" s="5">
        <f t="shared" si="263"/>
        <v>5.3744217816626749E-2</v>
      </c>
      <c r="E618" s="5">
        <f t="shared" si="264"/>
        <v>2.8333745734871352E-2</v>
      </c>
      <c r="F618" s="5">
        <f t="shared" si="265"/>
        <v>3.0261569794374221E-2</v>
      </c>
      <c r="G618" s="5">
        <f t="shared" si="266"/>
        <v>1.7385879047177033E-3</v>
      </c>
      <c r="H618" s="5">
        <f t="shared" si="267"/>
        <v>2.349715943677444E-3</v>
      </c>
      <c r="I618" s="5">
        <f t="shared" si="268"/>
        <v>-2.5784862177993917E-2</v>
      </c>
      <c r="J618" s="5">
        <f t="shared" si="269"/>
        <v>0.12465649761097913</v>
      </c>
      <c r="K618" s="8">
        <v>84.5</v>
      </c>
      <c r="L618" s="8">
        <f t="shared" si="272"/>
        <v>82.580014659174211</v>
      </c>
      <c r="N618" s="10">
        <f t="shared" si="270"/>
        <v>6.4100161932596891E-2</v>
      </c>
      <c r="O618" s="10">
        <f t="shared" si="270"/>
        <v>0.16217214201813734</v>
      </c>
      <c r="P618" s="10">
        <f t="shared" si="270"/>
        <v>7.6912343872486078E-2</v>
      </c>
      <c r="Q618" s="10">
        <f t="shared" si="270"/>
        <v>9.4112357180973313E-2</v>
      </c>
      <c r="R618" s="10">
        <f t="shared" si="270"/>
        <v>0.17580484150391926</v>
      </c>
      <c r="S618" s="10">
        <f t="shared" si="270"/>
        <v>0.13163330262171885</v>
      </c>
      <c r="T618" s="10">
        <f t="shared" si="270"/>
        <v>0.21529947262725238</v>
      </c>
      <c r="U618" s="13">
        <f t="shared" si="271"/>
        <v>82.284245366961713</v>
      </c>
    </row>
    <row r="619" spans="1:21" x14ac:dyDescent="0.2">
      <c r="A619">
        <v>3</v>
      </c>
      <c r="B619" s="2" t="s">
        <v>25</v>
      </c>
      <c r="C619">
        <v>750</v>
      </c>
      <c r="D619" s="5">
        <f t="shared" si="263"/>
        <v>3.9140383699980935E-2</v>
      </c>
      <c r="E619" s="5">
        <f t="shared" si="264"/>
        <v>2.353835586830072E-2</v>
      </c>
      <c r="F619" s="5">
        <f t="shared" si="265"/>
        <v>2.5469702750164691E-2</v>
      </c>
      <c r="G619" s="5">
        <f t="shared" si="266"/>
        <v>5.1943953665378184E-3</v>
      </c>
      <c r="H619" s="5">
        <f t="shared" si="267"/>
        <v>5.4975144277604193E-3</v>
      </c>
      <c r="I619" s="5">
        <f t="shared" si="268"/>
        <v>-1.0554474102154099E-2</v>
      </c>
      <c r="J619" s="5">
        <f t="shared" si="269"/>
        <v>0.10055519579508512</v>
      </c>
      <c r="K619" s="8">
        <v>85.9</v>
      </c>
      <c r="L619" s="8">
        <f t="shared" si="272"/>
        <v>84.120844146305643</v>
      </c>
      <c r="N619" s="10">
        <f t="shared" si="270"/>
        <v>5.0365547393931336E-2</v>
      </c>
      <c r="O619" s="10">
        <f t="shared" si="270"/>
        <v>0.13825974427524201</v>
      </c>
      <c r="P619" s="10">
        <f t="shared" si="270"/>
        <v>6.1171292051464869E-2</v>
      </c>
      <c r="Q619" s="10">
        <f t="shared" si="270"/>
        <v>7.8131443291918998E-2</v>
      </c>
      <c r="R619" s="10">
        <f t="shared" si="270"/>
        <v>0.15124928530481258</v>
      </c>
      <c r="S619" s="10">
        <f t="shared" si="270"/>
        <v>0.11068298166471516</v>
      </c>
      <c r="T619" s="10">
        <f t="shared" si="270"/>
        <v>0.18884107380567555</v>
      </c>
      <c r="U619" s="13">
        <f t="shared" si="271"/>
        <v>84.1155325159515</v>
      </c>
    </row>
    <row r="620" spans="1:21" x14ac:dyDescent="0.2">
      <c r="A620">
        <v>4</v>
      </c>
      <c r="B620" s="2" t="s">
        <v>25</v>
      </c>
      <c r="C620">
        <v>750</v>
      </c>
      <c r="D620" s="5">
        <f t="shared" si="263"/>
        <v>2.8442923070028228E-2</v>
      </c>
      <c r="E620" s="5">
        <f t="shared" si="264"/>
        <v>2.07978556258685E-2</v>
      </c>
      <c r="F620" s="5">
        <f t="shared" si="265"/>
        <v>2.4350836926215119E-2</v>
      </c>
      <c r="G620" s="5">
        <f t="shared" si="266"/>
        <v>1.1556153781360434E-2</v>
      </c>
      <c r="H620" s="5">
        <f t="shared" si="267"/>
        <v>1.1822238623677345E-2</v>
      </c>
      <c r="I620" s="5">
        <f t="shared" si="268"/>
        <v>-1.1117670335421548E-2</v>
      </c>
      <c r="J620" s="5">
        <f t="shared" si="269"/>
        <v>8.5750974109355893E-2</v>
      </c>
      <c r="K620" s="8">
        <v>87.1</v>
      </c>
      <c r="L620" s="8">
        <f t="shared" si="272"/>
        <v>85.446608132633528</v>
      </c>
      <c r="N620" s="10">
        <f t="shared" ref="N620:T629" si="273">N458*(100-$K620)/$K620*$K458/(100-$K458)</f>
        <v>3.7971078104820657E-2</v>
      </c>
      <c r="O620" s="10">
        <f t="shared" si="273"/>
        <v>0.11342554641763808</v>
      </c>
      <c r="P620" s="10">
        <f t="shared" si="273"/>
        <v>4.8055430696658109E-2</v>
      </c>
      <c r="Q620" s="10">
        <f t="shared" si="273"/>
        <v>6.2991877610794361E-2</v>
      </c>
      <c r="R620" s="10">
        <f t="shared" si="273"/>
        <v>0.12829650043505017</v>
      </c>
      <c r="S620" s="10">
        <f t="shared" si="273"/>
        <v>9.5315122082999554E-2</v>
      </c>
      <c r="T620" s="10">
        <f t="shared" si="273"/>
        <v>0.17160331180108404</v>
      </c>
      <c r="U620" s="13">
        <f t="shared" si="271"/>
        <v>85.353121651962439</v>
      </c>
    </row>
    <row r="621" spans="1:21" x14ac:dyDescent="0.2">
      <c r="A621">
        <v>5.5</v>
      </c>
      <c r="B621" s="2" t="s">
        <v>25</v>
      </c>
      <c r="C621">
        <v>750</v>
      </c>
      <c r="D621" s="5">
        <f t="shared" si="263"/>
        <v>2.5675189568978657E-2</v>
      </c>
      <c r="E621" s="5">
        <f t="shared" si="264"/>
        <v>1.8627826285522397E-2</v>
      </c>
      <c r="F621" s="5">
        <f t="shared" si="265"/>
        <v>2.662581201735148E-2</v>
      </c>
      <c r="G621" s="5">
        <f t="shared" si="266"/>
        <v>2.4468107390421268E-3</v>
      </c>
      <c r="H621" s="5">
        <f t="shared" si="267"/>
        <v>2.7937756023913574E-3</v>
      </c>
      <c r="I621" s="5">
        <f t="shared" si="268"/>
        <v>-9.5241319380572897E-3</v>
      </c>
      <c r="J621" s="5">
        <f t="shared" si="269"/>
        <v>7.8147438642042433E-2</v>
      </c>
      <c r="K621" s="8">
        <v>88.3</v>
      </c>
      <c r="L621" s="8">
        <f t="shared" si="272"/>
        <v>86.777062552208733</v>
      </c>
      <c r="N621" s="10">
        <f t="shared" si="273"/>
        <v>3.4548585925801435E-2</v>
      </c>
      <c r="O621" s="10">
        <f t="shared" si="273"/>
        <v>0.10140587975533885</v>
      </c>
      <c r="P621" s="10">
        <f t="shared" si="273"/>
        <v>4.4268853226073497E-2</v>
      </c>
      <c r="Q621" s="10">
        <f t="shared" si="273"/>
        <v>5.6900811725089415E-2</v>
      </c>
      <c r="R621" s="10">
        <f t="shared" si="273"/>
        <v>0.11219071169018176</v>
      </c>
      <c r="S621" s="10">
        <f t="shared" si="273"/>
        <v>8.7013768148692869E-2</v>
      </c>
      <c r="T621" s="10">
        <f t="shared" si="273"/>
        <v>0.14479272091727111</v>
      </c>
      <c r="U621" s="13">
        <f t="shared" si="271"/>
        <v>87.352057864129748</v>
      </c>
    </row>
    <row r="622" spans="1:21" x14ac:dyDescent="0.2">
      <c r="A622">
        <v>7.5</v>
      </c>
      <c r="B622" s="2" t="s">
        <v>25</v>
      </c>
      <c r="C622">
        <v>750</v>
      </c>
      <c r="D622" s="5">
        <f t="shared" si="263"/>
        <v>2.1649111530390383E-2</v>
      </c>
      <c r="E622" s="5">
        <f t="shared" si="264"/>
        <v>1.357937305090029E-2</v>
      </c>
      <c r="F622" s="5">
        <f t="shared" si="265"/>
        <v>1.7587186445462699E-2</v>
      </c>
      <c r="G622" s="5">
        <f t="shared" si="266"/>
        <v>7.6811988011323273E-3</v>
      </c>
      <c r="H622" s="5">
        <f t="shared" si="267"/>
        <v>7.681198801133382E-3</v>
      </c>
      <c r="I622" s="5">
        <f t="shared" si="268"/>
        <v>-1.3387764442395145E-2</v>
      </c>
      <c r="J622" s="5">
        <f t="shared" si="269"/>
        <v>7.5919588658755879E-2</v>
      </c>
      <c r="K622" s="8">
        <v>89.3</v>
      </c>
      <c r="L622" s="8">
        <f t="shared" si="272"/>
        <v>87.889375522858131</v>
      </c>
      <c r="N622" s="10">
        <f t="shared" si="273"/>
        <v>2.7691210540614963E-2</v>
      </c>
      <c r="O622" s="10">
        <f t="shared" si="273"/>
        <v>9.1075352787671593E-2</v>
      </c>
      <c r="P622" s="10">
        <f t="shared" si="273"/>
        <v>3.4593684041582765E-2</v>
      </c>
      <c r="Q622" s="10">
        <f t="shared" si="273"/>
        <v>4.6561834385910009E-2</v>
      </c>
      <c r="R622" s="10">
        <f t="shared" si="273"/>
        <v>0.10112831798441654</v>
      </c>
      <c r="S622" s="10">
        <f t="shared" si="273"/>
        <v>6.8942285370811235E-2</v>
      </c>
      <c r="T622" s="10">
        <f t="shared" si="273"/>
        <v>0.13070989284537995</v>
      </c>
      <c r="U622" s="13">
        <f t="shared" si="271"/>
        <v>88.440015102684342</v>
      </c>
    </row>
    <row r="623" spans="1:21" x14ac:dyDescent="0.2">
      <c r="A623">
        <v>11</v>
      </c>
      <c r="B623" s="2" t="s">
        <v>25</v>
      </c>
      <c r="C623">
        <v>750</v>
      </c>
      <c r="D623" s="5">
        <f t="shared" si="263"/>
        <v>1.4834862554007927E-2</v>
      </c>
      <c r="E623" s="5">
        <f t="shared" si="264"/>
        <v>1.1847252495631538E-2</v>
      </c>
      <c r="F623" s="5">
        <f t="shared" si="265"/>
        <v>1.3326640952567567E-2</v>
      </c>
      <c r="G623" s="5">
        <f t="shared" si="266"/>
        <v>5.4978612541546623E-3</v>
      </c>
      <c r="H623" s="5">
        <f t="shared" si="267"/>
        <v>5.6379786275272542E-3</v>
      </c>
      <c r="I623" s="5">
        <f t="shared" si="268"/>
        <v>-6.7280202375614995E-3</v>
      </c>
      <c r="J623" s="5">
        <f t="shared" si="269"/>
        <v>6.0811743587821425E-2</v>
      </c>
      <c r="K623" s="8">
        <v>90.4</v>
      </c>
      <c r="L623" s="8">
        <f t="shared" si="272"/>
        <v>89.116719242902207</v>
      </c>
      <c r="N623" s="10">
        <f t="shared" si="273"/>
        <v>2.0856247088409711E-2</v>
      </c>
      <c r="O623" s="10">
        <f t="shared" si="273"/>
        <v>7.4440153065470388E-2</v>
      </c>
      <c r="P623" s="10">
        <f t="shared" si="273"/>
        <v>2.6468779535061524E-2</v>
      </c>
      <c r="Q623" s="10">
        <f t="shared" si="273"/>
        <v>3.6968681139130016E-2</v>
      </c>
      <c r="R623" s="10">
        <f t="shared" si="273"/>
        <v>8.2332297674184735E-2</v>
      </c>
      <c r="S623" s="10">
        <f t="shared" si="273"/>
        <v>5.4631641750802172E-2</v>
      </c>
      <c r="T623" s="10">
        <f t="shared" si="273"/>
        <v>0.10522831923414898</v>
      </c>
      <c r="U623" s="13">
        <f t="shared" si="271"/>
        <v>90.479042438302216</v>
      </c>
    </row>
    <row r="624" spans="1:21" x14ac:dyDescent="0.2">
      <c r="A624">
        <v>15</v>
      </c>
      <c r="B624" s="2" t="s">
        <v>25</v>
      </c>
      <c r="C624">
        <v>750</v>
      </c>
      <c r="D624" s="5">
        <f t="shared" si="263"/>
        <v>1.4702456649062896E-2</v>
      </c>
      <c r="E624" s="5">
        <f t="shared" si="264"/>
        <v>1.218793935879578E-2</v>
      </c>
      <c r="F624" s="5">
        <f t="shared" si="265"/>
        <v>2.3004890673251677E-2</v>
      </c>
      <c r="G624" s="5">
        <f t="shared" si="266"/>
        <v>5.0077968948722684E-3</v>
      </c>
      <c r="H624" s="5">
        <f t="shared" si="267"/>
        <v>5.2531520442231916E-3</v>
      </c>
      <c r="I624" s="5">
        <f t="shared" si="268"/>
        <v>-4.4074448661310384E-3</v>
      </c>
      <c r="J624" s="5">
        <f t="shared" si="269"/>
        <v>5.3601632114921874E-2</v>
      </c>
      <c r="K624" s="8">
        <v>91.2</v>
      </c>
      <c r="L624" s="8">
        <f t="shared" si="272"/>
        <v>90.011843663639979</v>
      </c>
      <c r="N624" s="10">
        <f t="shared" si="273"/>
        <v>2.1534254898145037E-2</v>
      </c>
      <c r="O624" s="10">
        <f t="shared" si="273"/>
        <v>6.9961705631112883E-2</v>
      </c>
      <c r="P624" s="10">
        <f t="shared" si="273"/>
        <v>2.903446394107928E-2</v>
      </c>
      <c r="Q624" s="10">
        <f t="shared" si="273"/>
        <v>3.8698631207061601E-2</v>
      </c>
      <c r="R624" s="10">
        <f t="shared" si="273"/>
        <v>7.9559022704056404E-2</v>
      </c>
      <c r="S624" s="10">
        <f t="shared" si="273"/>
        <v>6.3657209511549101E-2</v>
      </c>
      <c r="T624" s="10">
        <f t="shared" si="273"/>
        <v>0.10935042286899649</v>
      </c>
      <c r="U624" s="13">
        <f t="shared" si="271"/>
        <v>90.142842097973428</v>
      </c>
    </row>
    <row r="625" spans="1:21" x14ac:dyDescent="0.2">
      <c r="A625">
        <v>18.5</v>
      </c>
      <c r="B625" s="2" t="s">
        <v>25</v>
      </c>
      <c r="C625">
        <v>750</v>
      </c>
      <c r="D625" s="5">
        <f t="shared" si="263"/>
        <v>1.3331068118173507E-2</v>
      </c>
      <c r="E625" s="5">
        <f t="shared" si="264"/>
        <v>1.0722330672851055E-2</v>
      </c>
      <c r="F625" s="5">
        <f t="shared" si="265"/>
        <v>2.1900042567924577E-2</v>
      </c>
      <c r="G625" s="5">
        <f t="shared" si="266"/>
        <v>4.6197989988754351E-3</v>
      </c>
      <c r="H625" s="5">
        <f t="shared" si="267"/>
        <v>4.7591357032611414E-3</v>
      </c>
      <c r="I625" s="5">
        <f t="shared" si="268"/>
        <v>-4.9146861420153454E-3</v>
      </c>
      <c r="J625" s="5">
        <f t="shared" si="269"/>
        <v>4.7035776999826306E-2</v>
      </c>
      <c r="K625" s="8">
        <v>91.7</v>
      </c>
      <c r="L625" s="8">
        <f t="shared" si="272"/>
        <v>90.572373944392325</v>
      </c>
      <c r="N625" s="10">
        <f t="shared" si="273"/>
        <v>1.9182242707065162E-2</v>
      </c>
      <c r="O625" s="10">
        <f t="shared" si="273"/>
        <v>6.0953890035865162E-2</v>
      </c>
      <c r="P625" s="10">
        <f t="shared" si="273"/>
        <v>2.6097038837643808E-2</v>
      </c>
      <c r="Q625" s="10">
        <f t="shared" si="273"/>
        <v>3.4343766131842333E-2</v>
      </c>
      <c r="R625" s="10">
        <f t="shared" si="273"/>
        <v>6.9788018379644115E-2</v>
      </c>
      <c r="S625" s="10">
        <f t="shared" si="273"/>
        <v>5.7599776213432201E-2</v>
      </c>
      <c r="T625" s="10">
        <f t="shared" si="273"/>
        <v>9.7453466918896656E-2</v>
      </c>
      <c r="U625" s="13">
        <f t="shared" si="271"/>
        <v>91.120036533986493</v>
      </c>
    </row>
    <row r="626" spans="1:21" x14ac:dyDescent="0.2">
      <c r="A626">
        <v>22</v>
      </c>
      <c r="B626" s="2" t="s">
        <v>25</v>
      </c>
      <c r="C626">
        <v>750</v>
      </c>
      <c r="D626" s="5">
        <f t="shared" si="263"/>
        <v>9.9956021417832303E-3</v>
      </c>
      <c r="E626" s="5">
        <f t="shared" si="264"/>
        <v>1.0106709250195939E-2</v>
      </c>
      <c r="F626" s="5">
        <f t="shared" si="265"/>
        <v>1.7211987155426808E-2</v>
      </c>
      <c r="G626" s="5">
        <f t="shared" si="266"/>
        <v>5.4640554988568679E-3</v>
      </c>
      <c r="H626" s="5">
        <f t="shared" si="267"/>
        <v>5.5875118455550182E-3</v>
      </c>
      <c r="I626" s="5">
        <f t="shared" si="268"/>
        <v>-3.7584826839419938E-3</v>
      </c>
      <c r="J626" s="5">
        <f t="shared" si="269"/>
        <v>4.3206359924484301E-2</v>
      </c>
      <c r="K626" s="8">
        <v>92.1</v>
      </c>
      <c r="L626" s="8">
        <f t="shared" si="272"/>
        <v>91.021396452043291</v>
      </c>
      <c r="N626" s="10">
        <f t="shared" si="273"/>
        <v>1.5466007561157498E-2</v>
      </c>
      <c r="O626" s="10">
        <f t="shared" si="273"/>
        <v>5.4761139257150086E-2</v>
      </c>
      <c r="P626" s="10">
        <f t="shared" si="273"/>
        <v>2.1370786986958743E-2</v>
      </c>
      <c r="Q626" s="10">
        <f t="shared" si="273"/>
        <v>2.9306528622592268E-2</v>
      </c>
      <c r="R626" s="10">
        <f t="shared" si="273"/>
        <v>6.2928736507097349E-2</v>
      </c>
      <c r="S626" s="10">
        <f t="shared" si="273"/>
        <v>4.8999539022658987E-2</v>
      </c>
      <c r="T626" s="10">
        <f t="shared" si="273"/>
        <v>8.7813743132360012E-2</v>
      </c>
      <c r="U626" s="13">
        <f t="shared" si="271"/>
        <v>91.927501956401073</v>
      </c>
    </row>
    <row r="627" spans="1:21" x14ac:dyDescent="0.2">
      <c r="A627">
        <v>30</v>
      </c>
      <c r="B627" s="2" t="s">
        <v>25</v>
      </c>
      <c r="C627">
        <v>750</v>
      </c>
      <c r="D627" s="5">
        <f t="shared" si="263"/>
        <v>9.8637445099216542E-3</v>
      </c>
      <c r="E627" s="5">
        <f t="shared" si="264"/>
        <v>9.716434369562682E-3</v>
      </c>
      <c r="F627" s="5">
        <f t="shared" si="265"/>
        <v>2.1655678376833007E-2</v>
      </c>
      <c r="G627" s="5">
        <f t="shared" si="266"/>
        <v>6.1505990738372207E-3</v>
      </c>
      <c r="H627" s="5">
        <f t="shared" si="267"/>
        <v>6.3018197814395521E-3</v>
      </c>
      <c r="I627" s="5">
        <f t="shared" si="268"/>
        <v>-1.5107541221375531E-3</v>
      </c>
      <c r="J627" s="5">
        <f t="shared" si="269"/>
        <v>3.6973141428730698E-2</v>
      </c>
      <c r="K627" s="8">
        <v>92.7</v>
      </c>
      <c r="L627" s="8">
        <f t="shared" si="272"/>
        <v>91.695929571195421</v>
      </c>
      <c r="N627" s="10">
        <f t="shared" si="273"/>
        <v>1.570018540367563E-2</v>
      </c>
      <c r="O627" s="10">
        <f t="shared" si="273"/>
        <v>5.1040233812256849E-2</v>
      </c>
      <c r="P627" s="10">
        <f t="shared" si="273"/>
        <v>2.2359686252814936E-2</v>
      </c>
      <c r="Q627" s="10">
        <f t="shared" si="273"/>
        <v>2.9786478205594779E-2</v>
      </c>
      <c r="R627" s="10">
        <f t="shared" si="273"/>
        <v>6.0249023077782932E-2</v>
      </c>
      <c r="S627" s="10">
        <f t="shared" si="273"/>
        <v>5.2836870266250432E-2</v>
      </c>
      <c r="T627" s="10">
        <f t="shared" si="273"/>
        <v>8.9150663418187295E-2</v>
      </c>
      <c r="U627" s="13">
        <f t="shared" si="271"/>
        <v>91.814661973542101</v>
      </c>
    </row>
    <row r="628" spans="1:21" x14ac:dyDescent="0.2">
      <c r="A628">
        <v>37</v>
      </c>
      <c r="B628" s="2" t="s">
        <v>25</v>
      </c>
      <c r="C628">
        <v>750</v>
      </c>
      <c r="D628" s="5">
        <f t="shared" si="263"/>
        <v>8.9978139169076508E-3</v>
      </c>
      <c r="E628" s="5">
        <f t="shared" si="264"/>
        <v>8.3313792833972222E-3</v>
      </c>
      <c r="F628" s="5">
        <f t="shared" si="265"/>
        <v>1.9141438120000312E-2</v>
      </c>
      <c r="G628" s="5">
        <f t="shared" si="266"/>
        <v>6.0701381333845006E-3</v>
      </c>
      <c r="H628" s="5">
        <f t="shared" si="267"/>
        <v>6.3594251151967013E-3</v>
      </c>
      <c r="I628" s="5">
        <f t="shared" si="268"/>
        <v>-6.0751613163137486E-3</v>
      </c>
      <c r="J628" s="5">
        <f t="shared" si="269"/>
        <v>4.1114571804045735E-2</v>
      </c>
      <c r="K628" s="8">
        <v>93.1</v>
      </c>
      <c r="L628" s="8">
        <f t="shared" si="272"/>
        <v>92.146285940515668</v>
      </c>
      <c r="N628" s="10">
        <f t="shared" si="273"/>
        <v>1.3447556441621763E-2</v>
      </c>
      <c r="O628" s="10">
        <f t="shared" si="273"/>
        <v>4.9231407711034875E-2</v>
      </c>
      <c r="P628" s="10">
        <f t="shared" si="273"/>
        <v>1.928879133137397E-2</v>
      </c>
      <c r="Q628" s="10">
        <f t="shared" si="273"/>
        <v>2.6346156717833746E-2</v>
      </c>
      <c r="R628" s="10">
        <f t="shared" si="273"/>
        <v>5.7613198921829735E-2</v>
      </c>
      <c r="S628" s="10">
        <f t="shared" si="273"/>
        <v>4.6819084425305024E-2</v>
      </c>
      <c r="T628" s="10">
        <f t="shared" si="273"/>
        <v>8.3939605056618322E-2</v>
      </c>
      <c r="U628" s="13">
        <f t="shared" si="271"/>
        <v>92.25606254582479</v>
      </c>
    </row>
    <row r="629" spans="1:21" x14ac:dyDescent="0.2">
      <c r="A629">
        <v>45</v>
      </c>
      <c r="B629" s="2" t="s">
        <v>25</v>
      </c>
      <c r="C629">
        <v>750</v>
      </c>
      <c r="D629" s="5">
        <f t="shared" si="263"/>
        <v>7.3739179118591722E-3</v>
      </c>
      <c r="E629" s="5">
        <f t="shared" si="264"/>
        <v>1.0391095604761716E-2</v>
      </c>
      <c r="F629" s="5">
        <f t="shared" si="265"/>
        <v>1.7842120833617886E-2</v>
      </c>
      <c r="G629" s="5">
        <f t="shared" si="266"/>
        <v>3.6982662051420756E-3</v>
      </c>
      <c r="H629" s="5">
        <f t="shared" si="267"/>
        <v>4.0434595051402622E-3</v>
      </c>
      <c r="I629" s="5">
        <f t="shared" si="268"/>
        <v>-2.6922432462995471E-3</v>
      </c>
      <c r="J629" s="5">
        <f t="shared" si="269"/>
        <v>2.8814886680409102E-2</v>
      </c>
      <c r="K629" s="8">
        <v>93.4</v>
      </c>
      <c r="L629" s="8">
        <f t="shared" si="272"/>
        <v>92.484404396474915</v>
      </c>
      <c r="N629" s="10">
        <f t="shared" si="273"/>
        <v>1.22882741442487E-2</v>
      </c>
      <c r="O629" s="10">
        <f t="shared" si="273"/>
        <v>3.8386750569617087E-2</v>
      </c>
      <c r="P629" s="10">
        <f t="shared" si="273"/>
        <v>1.8336615402273684E-2</v>
      </c>
      <c r="Q629" s="10">
        <f t="shared" si="273"/>
        <v>2.3602595464311028E-2</v>
      </c>
      <c r="R629" s="10">
        <f t="shared" si="273"/>
        <v>4.6012637335610167E-2</v>
      </c>
      <c r="S629" s="10">
        <f t="shared" si="273"/>
        <v>4.3400165824761833E-2</v>
      </c>
      <c r="T629" s="10">
        <f t="shared" si="273"/>
        <v>6.9471503494630618E-2</v>
      </c>
      <c r="U629" s="13">
        <f t="shared" si="271"/>
        <v>93.504127667953384</v>
      </c>
    </row>
    <row r="630" spans="1:21" x14ac:dyDescent="0.2">
      <c r="A630">
        <v>55</v>
      </c>
      <c r="B630" s="2" t="s">
        <v>25</v>
      </c>
      <c r="C630">
        <v>750</v>
      </c>
      <c r="D630" s="5">
        <f t="shared" si="263"/>
        <v>7.4459353533189616E-3</v>
      </c>
      <c r="E630" s="5">
        <f t="shared" si="264"/>
        <v>8.732137773107676E-3</v>
      </c>
      <c r="F630" s="5">
        <f t="shared" si="265"/>
        <v>2.0186123087610475E-2</v>
      </c>
      <c r="G630" s="5">
        <f t="shared" si="266"/>
        <v>4.5874020401201199E-3</v>
      </c>
      <c r="H630" s="5">
        <f t="shared" si="267"/>
        <v>4.4589402186343552E-3</v>
      </c>
      <c r="I630" s="5">
        <f t="shared" si="268"/>
        <v>-4.3035418921000268E-4</v>
      </c>
      <c r="J630" s="5">
        <f t="shared" si="269"/>
        <v>2.7965282280191711E-2</v>
      </c>
      <c r="K630" s="8">
        <v>93.7</v>
      </c>
      <c r="L630" s="8">
        <f t="shared" si="272"/>
        <v>92.822824310267961</v>
      </c>
      <c r="N630" s="10">
        <f t="shared" ref="N630:T639" si="274">N468*(100-$K630)/$K630*$K468/(100-$K468)</f>
        <v>1.2619939976886929E-2</v>
      </c>
      <c r="O630" s="10">
        <f t="shared" si="274"/>
        <v>3.9851064854247921E-2</v>
      </c>
      <c r="P630" s="10">
        <f t="shared" si="274"/>
        <v>1.8711803861654806E-2</v>
      </c>
      <c r="Q630" s="10">
        <f t="shared" si="274"/>
        <v>2.4486787505898E-2</v>
      </c>
      <c r="R630" s="10">
        <f t="shared" si="274"/>
        <v>4.7801899177475779E-2</v>
      </c>
      <c r="S630" s="10">
        <f t="shared" si="274"/>
        <v>4.5401925254168633E-2</v>
      </c>
      <c r="T630" s="10">
        <f t="shared" si="274"/>
        <v>7.2945466563773292E-2</v>
      </c>
      <c r="U630" s="13">
        <f t="shared" si="271"/>
        <v>93.201381725635216</v>
      </c>
    </row>
    <row r="631" spans="1:21" x14ac:dyDescent="0.2">
      <c r="A631">
        <v>75</v>
      </c>
      <c r="B631" s="2" t="s">
        <v>25</v>
      </c>
      <c r="C631">
        <v>750</v>
      </c>
      <c r="D631" s="5">
        <f t="shared" si="263"/>
        <v>7.6142771499708092E-3</v>
      </c>
      <c r="E631" s="5">
        <f t="shared" si="264"/>
        <v>8.8716580455995009E-3</v>
      </c>
      <c r="F631" s="5">
        <f t="shared" si="265"/>
        <v>2.4342773766961298E-2</v>
      </c>
      <c r="G631" s="5">
        <f t="shared" si="266"/>
        <v>2.0913443619598737E-3</v>
      </c>
      <c r="H631" s="5">
        <f t="shared" si="267"/>
        <v>2.3719514132718306E-3</v>
      </c>
      <c r="I631" s="5">
        <f t="shared" si="268"/>
        <v>-1.3699932153553307E-3</v>
      </c>
      <c r="J631" s="5">
        <f t="shared" si="269"/>
        <v>2.3894077877764396E-2</v>
      </c>
      <c r="K631" s="8">
        <v>94.2</v>
      </c>
      <c r="L631" s="8">
        <f t="shared" si="272"/>
        <v>93.38752850203231</v>
      </c>
      <c r="N631" s="10">
        <f t="shared" si="274"/>
        <v>1.2546439276190926E-2</v>
      </c>
      <c r="O631" s="10">
        <f t="shared" si="274"/>
        <v>3.454878273803428E-2</v>
      </c>
      <c r="P631" s="10">
        <f t="shared" si="274"/>
        <v>1.9389097430175951E-2</v>
      </c>
      <c r="Q631" s="10">
        <f t="shared" si="274"/>
        <v>2.3833987484848794E-2</v>
      </c>
      <c r="R631" s="10">
        <f t="shared" si="274"/>
        <v>4.2298544311217837E-2</v>
      </c>
      <c r="S631" s="10">
        <f t="shared" si="274"/>
        <v>4.723305576810298E-2</v>
      </c>
      <c r="T631" s="10">
        <f t="shared" si="274"/>
        <v>6.7816089400172364E-2</v>
      </c>
      <c r="U631" s="13">
        <f t="shared" si="271"/>
        <v>93.649085261651493</v>
      </c>
    </row>
    <row r="632" spans="1:21" x14ac:dyDescent="0.2">
      <c r="A632">
        <v>90</v>
      </c>
      <c r="B632" s="2" t="s">
        <v>25</v>
      </c>
      <c r="C632">
        <v>750</v>
      </c>
      <c r="D632" s="5">
        <f t="shared" si="263"/>
        <v>9.9042926974521675E-3</v>
      </c>
      <c r="E632" s="5">
        <f t="shared" si="264"/>
        <v>1.1766223977997731E-2</v>
      </c>
      <c r="F632" s="5">
        <f t="shared" si="265"/>
        <v>1.9087429336658288E-2</v>
      </c>
      <c r="G632" s="5">
        <f t="shared" si="266"/>
        <v>4.3456175483632953E-3</v>
      </c>
      <c r="H632" s="5">
        <f t="shared" si="267"/>
        <v>4.3450635778893437E-3</v>
      </c>
      <c r="I632" s="5">
        <f t="shared" si="268"/>
        <v>-8.0359400905408163E-4</v>
      </c>
      <c r="J632" s="5">
        <f t="shared" si="269"/>
        <v>2.292531636614719E-2</v>
      </c>
      <c r="K632" s="8">
        <v>94.4</v>
      </c>
      <c r="L632" s="8">
        <f t="shared" si="272"/>
        <v>93.613645378817949</v>
      </c>
      <c r="N632" s="10">
        <f t="shared" si="274"/>
        <v>1.5355619974907737E-2</v>
      </c>
      <c r="O632" s="10">
        <f t="shared" si="274"/>
        <v>3.7518506243294829E-2</v>
      </c>
      <c r="P632" s="10">
        <f t="shared" si="274"/>
        <v>2.1994887958027166E-2</v>
      </c>
      <c r="Q632" s="10">
        <f t="shared" si="274"/>
        <v>2.6703562774788882E-2</v>
      </c>
      <c r="R632" s="10">
        <f t="shared" si="274"/>
        <v>4.5940059046362773E-2</v>
      </c>
      <c r="S632" s="10">
        <f t="shared" si="274"/>
        <v>4.8260148380681128E-2</v>
      </c>
      <c r="T632" s="10">
        <f t="shared" si="274"/>
        <v>7.1570349495454016E-2</v>
      </c>
      <c r="U632" s="13">
        <f t="shared" si="271"/>
        <v>93.320984522467171</v>
      </c>
    </row>
    <row r="633" spans="1:21" x14ac:dyDescent="0.2">
      <c r="A633">
        <v>110</v>
      </c>
      <c r="B633" s="2" t="s">
        <v>25</v>
      </c>
      <c r="C633">
        <v>750</v>
      </c>
      <c r="D633" s="5">
        <f t="shared" si="263"/>
        <v>7.836100855971577E-3</v>
      </c>
      <c r="E633" s="5">
        <f t="shared" si="264"/>
        <v>9.366225125655589E-3</v>
      </c>
      <c r="F633" s="5">
        <f t="shared" si="265"/>
        <v>1.7962088266827145E-2</v>
      </c>
      <c r="G633" s="5">
        <f t="shared" si="266"/>
        <v>3.7499580491278522E-3</v>
      </c>
      <c r="H633" s="5">
        <f t="shared" si="267"/>
        <v>3.7762983148656587E-3</v>
      </c>
      <c r="I633" s="5">
        <f t="shared" si="268"/>
        <v>-1.1583658892633519E-3</v>
      </c>
      <c r="J633" s="5">
        <f t="shared" si="269"/>
        <v>1.8115997151938255E-2</v>
      </c>
      <c r="K633" s="8">
        <v>94.7</v>
      </c>
      <c r="L633" s="8">
        <f>100/(1+(1+0.25)*(100/K633-1))</f>
        <v>93.461633358006424</v>
      </c>
      <c r="N633" s="10">
        <f t="shared" si="274"/>
        <v>1.2216290263552552E-2</v>
      </c>
      <c r="O633" s="10">
        <f t="shared" si="274"/>
        <v>2.9431427073698179E-2</v>
      </c>
      <c r="P633" s="10">
        <f t="shared" si="274"/>
        <v>1.8028584685391497E-2</v>
      </c>
      <c r="Q633" s="10">
        <f t="shared" si="274"/>
        <v>2.1664315229679154E-2</v>
      </c>
      <c r="R633" s="10">
        <f t="shared" si="274"/>
        <v>3.678642035146145E-2</v>
      </c>
      <c r="S633" s="10">
        <f t="shared" si="274"/>
        <v>4.0995794682805613E-2</v>
      </c>
      <c r="T633" s="10">
        <f t="shared" si="274"/>
        <v>5.9648301875122788E-2</v>
      </c>
      <c r="U633" s="13">
        <f t="shared" si="271"/>
        <v>94.370934038249203</v>
      </c>
    </row>
    <row r="634" spans="1:21" x14ac:dyDescent="0.2">
      <c r="A634">
        <v>132</v>
      </c>
      <c r="B634" s="2" t="s">
        <v>25</v>
      </c>
      <c r="C634">
        <v>750</v>
      </c>
      <c r="D634" s="5">
        <f t="shared" si="263"/>
        <v>7.5081790791389005E-3</v>
      </c>
      <c r="E634" s="5">
        <f t="shared" si="264"/>
        <v>8.4049442316650735E-3</v>
      </c>
      <c r="F634" s="5">
        <f t="shared" si="265"/>
        <v>1.680661907069185E-2</v>
      </c>
      <c r="G634" s="5">
        <f t="shared" si="266"/>
        <v>4.3325189482967125E-3</v>
      </c>
      <c r="H634" s="5">
        <f t="shared" si="267"/>
        <v>4.3688732982264805E-3</v>
      </c>
      <c r="I634" s="5">
        <f t="shared" si="268"/>
        <v>-1.0921227029891123E-3</v>
      </c>
      <c r="J634" s="5">
        <f t="shared" si="269"/>
        <v>1.8229855388430638E-2</v>
      </c>
      <c r="K634" s="8">
        <v>94.9</v>
      </c>
      <c r="L634" s="8">
        <f t="shared" ref="L634:L647" si="275">100/(1+(1+0.25)*(100/K634-1))</f>
        <v>93.705257960997287</v>
      </c>
      <c r="N634" s="10">
        <f t="shared" si="274"/>
        <v>1.1610925634891385E-2</v>
      </c>
      <c r="O634" s="10">
        <f t="shared" si="274"/>
        <v>2.9153745832628305E-2</v>
      </c>
      <c r="P634" s="10">
        <f t="shared" si="274"/>
        <v>1.6982296111093104E-2</v>
      </c>
      <c r="Q634" s="10">
        <f t="shared" si="274"/>
        <v>2.0738327907933764E-2</v>
      </c>
      <c r="R634" s="10">
        <f t="shared" si="274"/>
        <v>3.6308516446790944E-2</v>
      </c>
      <c r="S634" s="10">
        <f t="shared" si="274"/>
        <v>3.8906492938739747E-2</v>
      </c>
      <c r="T634" s="10">
        <f t="shared" si="274"/>
        <v>5.8558867313460584E-2</v>
      </c>
      <c r="U634" s="13">
        <f t="shared" si="271"/>
        <v>94.468057552427069</v>
      </c>
    </row>
    <row r="635" spans="1:21" x14ac:dyDescent="0.2">
      <c r="A635">
        <v>160</v>
      </c>
      <c r="B635" s="2" t="s">
        <v>25</v>
      </c>
      <c r="C635">
        <v>750</v>
      </c>
      <c r="D635" s="5">
        <f t="shared" si="263"/>
        <v>7.0343712845563275E-3</v>
      </c>
      <c r="E635" s="5">
        <f t="shared" si="264"/>
        <v>7.2688934469363337E-3</v>
      </c>
      <c r="F635" s="5">
        <f t="shared" si="265"/>
        <v>1.5314695055999236E-2</v>
      </c>
      <c r="G635" s="5">
        <f t="shared" si="266"/>
        <v>4.8353312613407529E-3</v>
      </c>
      <c r="H635" s="5">
        <f t="shared" si="267"/>
        <v>4.8876610450644675E-3</v>
      </c>
      <c r="I635" s="5">
        <f t="shared" si="268"/>
        <v>-1.0153120441441232E-3</v>
      </c>
      <c r="J635" s="5">
        <f t="shared" si="269"/>
        <v>1.8009731990972215E-2</v>
      </c>
      <c r="K635" s="8">
        <v>95.1</v>
      </c>
      <c r="L635" s="8">
        <f t="shared" si="275"/>
        <v>93.949123240306221</v>
      </c>
      <c r="N635" s="10">
        <f t="shared" si="274"/>
        <v>1.0775187802605833E-2</v>
      </c>
      <c r="O635" s="10">
        <f t="shared" si="274"/>
        <v>2.8317494664770189E-2</v>
      </c>
      <c r="P635" s="10">
        <f t="shared" si="274"/>
        <v>1.5596745816170071E-2</v>
      </c>
      <c r="Q635" s="10">
        <f t="shared" si="274"/>
        <v>1.9402163970679426E-2</v>
      </c>
      <c r="R635" s="10">
        <f t="shared" si="274"/>
        <v>3.5131492610788906E-2</v>
      </c>
      <c r="S635" s="10">
        <f t="shared" si="274"/>
        <v>3.6043484839764203E-2</v>
      </c>
      <c r="T635" s="10">
        <f t="shared" si="274"/>
        <v>5.6335372040725223E-2</v>
      </c>
      <c r="U635" s="13">
        <f t="shared" si="271"/>
        <v>94.666904703579945</v>
      </c>
    </row>
    <row r="636" spans="1:21" x14ac:dyDescent="0.2">
      <c r="A636">
        <v>200</v>
      </c>
      <c r="B636" s="2" t="s">
        <v>25</v>
      </c>
      <c r="C636">
        <v>750</v>
      </c>
      <c r="D636" s="5">
        <f t="shared" si="263"/>
        <v>6.8825716881760618E-3</v>
      </c>
      <c r="E636" s="5">
        <f t="shared" si="264"/>
        <v>7.3374048699581806E-3</v>
      </c>
      <c r="F636" s="5">
        <f t="shared" si="265"/>
        <v>1.2034892923579454E-2</v>
      </c>
      <c r="G636" s="5">
        <f t="shared" si="266"/>
        <v>5.2997123156624248E-3</v>
      </c>
      <c r="H636" s="5">
        <f t="shared" si="267"/>
        <v>5.7575687723319252E-3</v>
      </c>
      <c r="I636" s="5">
        <f t="shared" si="268"/>
        <v>-3.3352354679332674E-3</v>
      </c>
      <c r="J636" s="5">
        <f t="shared" si="269"/>
        <v>1.8693624596274015E-2</v>
      </c>
      <c r="K636" s="8">
        <v>95.4</v>
      </c>
      <c r="L636" s="8">
        <f t="shared" si="275"/>
        <v>94.315373208106791</v>
      </c>
      <c r="N636" s="10">
        <f t="shared" si="274"/>
        <v>9.9089448916222789E-3</v>
      </c>
      <c r="O636" s="10">
        <f t="shared" si="274"/>
        <v>2.6512268968916428E-2</v>
      </c>
      <c r="P636" s="10">
        <f t="shared" si="274"/>
        <v>1.4150118046265963E-2</v>
      </c>
      <c r="Q636" s="10">
        <f t="shared" si="274"/>
        <v>1.7588097856880435E-2</v>
      </c>
      <c r="R636" s="10">
        <f t="shared" si="274"/>
        <v>3.3007634833304961E-2</v>
      </c>
      <c r="S636" s="10">
        <f t="shared" si="274"/>
        <v>3.2024978168814153E-2</v>
      </c>
      <c r="T636" s="10">
        <f t="shared" si="274"/>
        <v>5.2670539698048781E-2</v>
      </c>
      <c r="U636" s="13">
        <f t="shared" si="271"/>
        <v>94.996483922390681</v>
      </c>
    </row>
    <row r="637" spans="1:21" x14ac:dyDescent="0.2">
      <c r="A637">
        <v>250</v>
      </c>
      <c r="B637" s="2" t="s">
        <v>25</v>
      </c>
      <c r="C637">
        <v>750</v>
      </c>
      <c r="D637" s="5">
        <f t="shared" si="263"/>
        <v>6.7206136175004157E-3</v>
      </c>
      <c r="E637" s="5">
        <f t="shared" si="264"/>
        <v>6.8074792763648806E-3</v>
      </c>
      <c r="F637" s="5">
        <f t="shared" si="265"/>
        <v>1.4375042772045231E-2</v>
      </c>
      <c r="G637" s="5">
        <f t="shared" si="266"/>
        <v>4.7284051206951394E-3</v>
      </c>
      <c r="H637" s="5">
        <f t="shared" si="267"/>
        <v>4.7479598432088113E-3</v>
      </c>
      <c r="I637" s="5">
        <f t="shared" si="268"/>
        <v>-1.0179943222239363E-3</v>
      </c>
      <c r="J637" s="5">
        <f t="shared" si="269"/>
        <v>1.5328595129206934E-2</v>
      </c>
      <c r="K637" s="8">
        <v>95.4</v>
      </c>
      <c r="L637" s="8">
        <f t="shared" si="275"/>
        <v>94.315373208106791</v>
      </c>
      <c r="N637" s="10">
        <f t="shared" si="274"/>
        <v>1.0116890273012316E-2</v>
      </c>
      <c r="O637" s="10">
        <f t="shared" si="274"/>
        <v>2.5110373187201808E-2</v>
      </c>
      <c r="P637" s="10">
        <f t="shared" si="274"/>
        <v>1.464360209628548E-2</v>
      </c>
      <c r="Q637" s="10">
        <f t="shared" si="274"/>
        <v>1.7929063700171378E-2</v>
      </c>
      <c r="R637" s="10">
        <f t="shared" si="274"/>
        <v>3.1579907276826934E-2</v>
      </c>
      <c r="S637" s="10">
        <f t="shared" si="274"/>
        <v>3.3595378528076272E-2</v>
      </c>
      <c r="T637" s="10">
        <f t="shared" si="274"/>
        <v>5.1690101436797434E-2</v>
      </c>
      <c r="U637" s="13">
        <f t="shared" si="271"/>
        <v>95.085044409357906</v>
      </c>
    </row>
    <row r="638" spans="1:21" x14ac:dyDescent="0.2">
      <c r="A638">
        <v>315</v>
      </c>
      <c r="B638" s="2" t="s">
        <v>25</v>
      </c>
      <c r="C638">
        <v>750</v>
      </c>
      <c r="D638" s="5">
        <f t="shared" si="263"/>
        <v>5.9556300316462828E-3</v>
      </c>
      <c r="E638" s="5">
        <f t="shared" si="264"/>
        <v>6.4040274155369309E-3</v>
      </c>
      <c r="F638" s="5">
        <f t="shared" si="265"/>
        <v>1.1755401974740814E-2</v>
      </c>
      <c r="G638" s="5">
        <f t="shared" si="266"/>
        <v>4.7095017043319448E-3</v>
      </c>
      <c r="H638" s="5">
        <f t="shared" si="267"/>
        <v>4.728094169791891E-3</v>
      </c>
      <c r="I638" s="5">
        <f t="shared" si="268"/>
        <v>-1.0671154010667705E-3</v>
      </c>
      <c r="J638" s="5">
        <f t="shared" si="269"/>
        <v>1.5043440127507083E-2</v>
      </c>
      <c r="K638" s="8">
        <v>95.4</v>
      </c>
      <c r="L638" s="8">
        <f t="shared" si="275"/>
        <v>94.315373208106791</v>
      </c>
      <c r="N638" s="10">
        <f t="shared" si="274"/>
        <v>9.0568407486352545E-3</v>
      </c>
      <c r="O638" s="10">
        <f t="shared" si="274"/>
        <v>2.3740555547087115E-2</v>
      </c>
      <c r="P638" s="10">
        <f t="shared" si="274"/>
        <v>1.2990978790465825E-2</v>
      </c>
      <c r="Q638" s="10">
        <f t="shared" si="274"/>
        <v>1.6207990163096826E-2</v>
      </c>
      <c r="R638" s="10">
        <f t="shared" si="274"/>
        <v>2.9609593354154213E-2</v>
      </c>
      <c r="S638" s="10">
        <f t="shared" si="274"/>
        <v>2.9701760721798368E-2</v>
      </c>
      <c r="T638" s="10">
        <f t="shared" si="274"/>
        <v>4.7528980022488156E-2</v>
      </c>
      <c r="U638" s="13">
        <f t="shared" si="271"/>
        <v>95.462752732485953</v>
      </c>
    </row>
    <row r="639" spans="1:21" x14ac:dyDescent="0.2">
      <c r="A639">
        <v>355</v>
      </c>
      <c r="B639" s="2" t="s">
        <v>25</v>
      </c>
      <c r="C639">
        <v>750</v>
      </c>
      <c r="D639" s="5">
        <f t="shared" si="263"/>
        <v>5.6769924819876187E-3</v>
      </c>
      <c r="E639" s="5">
        <f t="shared" si="264"/>
        <v>6.0772249636480563E-3</v>
      </c>
      <c r="F639" s="5">
        <f t="shared" si="265"/>
        <v>1.1233334620487763E-2</v>
      </c>
      <c r="G639" s="5">
        <f t="shared" si="266"/>
        <v>4.6983149461216761E-3</v>
      </c>
      <c r="H639" s="5">
        <f t="shared" si="267"/>
        <v>4.7170000943690046E-3</v>
      </c>
      <c r="I639" s="5">
        <f t="shared" si="268"/>
        <v>-1.0601464068219629E-3</v>
      </c>
      <c r="J639" s="5">
        <f t="shared" si="269"/>
        <v>1.414969211793218E-2</v>
      </c>
      <c r="K639" s="8">
        <v>95.4</v>
      </c>
      <c r="L639" s="8">
        <f t="shared" si="275"/>
        <v>94.315373208106791</v>
      </c>
      <c r="N639" s="10">
        <f t="shared" si="274"/>
        <v>8.6095382449971735E-3</v>
      </c>
      <c r="O639" s="10">
        <f t="shared" si="274"/>
        <v>2.2457319090218832E-2</v>
      </c>
      <c r="P639" s="10">
        <f t="shared" si="274"/>
        <v>1.236378324313968E-2</v>
      </c>
      <c r="Q639" s="10">
        <f t="shared" si="274"/>
        <v>1.541339031916893E-2</v>
      </c>
      <c r="R639" s="10">
        <f t="shared" si="274"/>
        <v>2.8141891826696911E-2</v>
      </c>
      <c r="S639" s="10">
        <f t="shared" si="274"/>
        <v>2.8348730652318174E-2</v>
      </c>
      <c r="T639" s="10">
        <f t="shared" si="274"/>
        <v>4.5492412817724349E-2</v>
      </c>
      <c r="U639" s="13">
        <f t="shared" si="271"/>
        <v>95.648709425339874</v>
      </c>
    </row>
    <row r="640" spans="1:21" x14ac:dyDescent="0.2">
      <c r="A640">
        <v>400</v>
      </c>
      <c r="B640" s="2" t="s">
        <v>25</v>
      </c>
      <c r="C640">
        <v>750</v>
      </c>
      <c r="D640" s="5">
        <f t="shared" si="263"/>
        <v>5.3937278165157032E-3</v>
      </c>
      <c r="E640" s="5">
        <f t="shared" si="264"/>
        <v>5.7469219851307707E-3</v>
      </c>
      <c r="F640" s="5">
        <f t="shared" si="265"/>
        <v>1.0703015605604306E-2</v>
      </c>
      <c r="G640" s="5">
        <f t="shared" si="266"/>
        <v>4.6971889489239999E-3</v>
      </c>
      <c r="H640" s="5">
        <f t="shared" si="267"/>
        <v>4.7205799694205533E-3</v>
      </c>
      <c r="I640" s="5">
        <f t="shared" si="268"/>
        <v>-1.0297333053657931E-3</v>
      </c>
      <c r="J640" s="5">
        <f t="shared" si="269"/>
        <v>1.3240473853723605E-2</v>
      </c>
      <c r="K640" s="8">
        <v>95.4</v>
      </c>
      <c r="L640" s="8">
        <f t="shared" si="275"/>
        <v>94.315373208106791</v>
      </c>
      <c r="N640" s="10">
        <f t="shared" ref="N640:T647" si="276">N478*(100-$K640)/$K640*$K478/(100-$K478)</f>
        <v>8.1613264204974303E-3</v>
      </c>
      <c r="O640" s="10">
        <f t="shared" si="276"/>
        <v>2.1179470821826266E-2</v>
      </c>
      <c r="P640" s="10">
        <f t="shared" si="276"/>
        <v>1.1733585216674516E-2</v>
      </c>
      <c r="Q640" s="10">
        <f t="shared" si="276"/>
        <v>1.4620379387934456E-2</v>
      </c>
      <c r="R640" s="10">
        <f t="shared" si="276"/>
        <v>2.6682422725657119E-2</v>
      </c>
      <c r="S640" s="10">
        <f t="shared" si="276"/>
        <v>2.6993359447584925E-2</v>
      </c>
      <c r="T640" s="10">
        <f t="shared" si="276"/>
        <v>4.3472174873953141E-2</v>
      </c>
      <c r="U640" s="13">
        <f t="shared" si="271"/>
        <v>95.833892276120892</v>
      </c>
    </row>
    <row r="641" spans="1:21" x14ac:dyDescent="0.2">
      <c r="A641">
        <v>500</v>
      </c>
      <c r="B641" s="2" t="s">
        <v>25</v>
      </c>
      <c r="C641">
        <v>750</v>
      </c>
      <c r="D641" s="5">
        <f t="shared" si="263"/>
        <v>5.1035833345269427E-3</v>
      </c>
      <c r="E641" s="5">
        <f t="shared" si="264"/>
        <v>5.419368655176976E-3</v>
      </c>
      <c r="F641" s="5">
        <f t="shared" si="265"/>
        <v>1.0181805116338524E-2</v>
      </c>
      <c r="G641" s="5">
        <f t="shared" si="266"/>
        <v>4.6854904168655218E-3</v>
      </c>
      <c r="H641" s="5">
        <f t="shared" si="267"/>
        <v>4.7093623728577949E-3</v>
      </c>
      <c r="I641" s="5">
        <f t="shared" si="268"/>
        <v>-9.6569904725120337E-4</v>
      </c>
      <c r="J641" s="5">
        <f t="shared" si="269"/>
        <v>1.2296346150799796E-2</v>
      </c>
      <c r="K641" s="8">
        <v>95.4</v>
      </c>
      <c r="L641" s="8">
        <f t="shared" si="275"/>
        <v>94.315373208106791</v>
      </c>
      <c r="N641" s="10">
        <f t="shared" si="276"/>
        <v>7.7134919252370262E-3</v>
      </c>
      <c r="O641" s="10">
        <f t="shared" si="276"/>
        <v>1.9891143174160925E-2</v>
      </c>
      <c r="P641" s="10">
        <f t="shared" si="276"/>
        <v>1.1105821176415192E-2</v>
      </c>
      <c r="Q641" s="10">
        <f t="shared" si="276"/>
        <v>1.3829977405686202E-2</v>
      </c>
      <c r="R641" s="10">
        <f t="shared" si="276"/>
        <v>2.520945184639585E-2</v>
      </c>
      <c r="S641" s="10">
        <f t="shared" si="276"/>
        <v>2.5644707317547599E-2</v>
      </c>
      <c r="T641" s="10">
        <f t="shared" si="276"/>
        <v>4.143025699931431E-2</v>
      </c>
      <c r="U641" s="13">
        <f t="shared" si="271"/>
        <v>96.021792460813671</v>
      </c>
    </row>
    <row r="642" spans="1:21" x14ac:dyDescent="0.2">
      <c r="A642">
        <v>560</v>
      </c>
      <c r="B642" s="2" t="s">
        <v>25</v>
      </c>
      <c r="C642">
        <v>750</v>
      </c>
      <c r="D642" s="5">
        <f t="shared" si="263"/>
        <v>4.970686770443402E-3</v>
      </c>
      <c r="E642" s="5">
        <f t="shared" si="264"/>
        <v>5.3497467188093756E-3</v>
      </c>
      <c r="F642" s="5">
        <f t="shared" si="265"/>
        <v>1.0161919467291051E-2</v>
      </c>
      <c r="G642" s="5">
        <f t="shared" si="266"/>
        <v>4.6457147324156095E-3</v>
      </c>
      <c r="H642" s="5">
        <f t="shared" si="267"/>
        <v>4.7504501726565937E-3</v>
      </c>
      <c r="I642" s="5">
        <f t="shared" si="268"/>
        <v>-9.2454703185672338E-4</v>
      </c>
      <c r="J642" s="5">
        <f t="shared" si="269"/>
        <v>1.1413257965975282E-2</v>
      </c>
      <c r="K642" s="8">
        <v>95.4</v>
      </c>
      <c r="L642" s="8">
        <f t="shared" si="275"/>
        <v>94.315373208106791</v>
      </c>
      <c r="N642" s="10">
        <f t="shared" si="276"/>
        <v>7.5165810204416471E-3</v>
      </c>
      <c r="O642" s="10">
        <f t="shared" si="276"/>
        <v>1.8890286169864934E-2</v>
      </c>
      <c r="P642" s="10">
        <f t="shared" si="276"/>
        <v>1.0887636230915879E-2</v>
      </c>
      <c r="Q642" s="10">
        <f t="shared" si="276"/>
        <v>1.3454698449579302E-2</v>
      </c>
      <c r="R642" s="10">
        <f t="shared" si="276"/>
        <v>2.4185220840161357E-2</v>
      </c>
      <c r="S642" s="10">
        <f t="shared" si="276"/>
        <v>2.522243515837734E-2</v>
      </c>
      <c r="T642" s="10">
        <f t="shared" si="276"/>
        <v>4.036722879573456E-2</v>
      </c>
      <c r="U642" s="13">
        <f t="shared" si="271"/>
        <v>96.119905771881989</v>
      </c>
    </row>
    <row r="643" spans="1:21" x14ac:dyDescent="0.2">
      <c r="A643">
        <v>630</v>
      </c>
      <c r="B643" s="2" t="s">
        <v>25</v>
      </c>
      <c r="C643">
        <v>750</v>
      </c>
      <c r="D643" s="5">
        <f t="shared" si="263"/>
        <v>4.7842797881733103E-3</v>
      </c>
      <c r="E643" s="5">
        <f t="shared" si="264"/>
        <v>5.2530624996414838E-3</v>
      </c>
      <c r="F643" s="5">
        <f t="shared" si="265"/>
        <v>1.0220005804931445E-2</v>
      </c>
      <c r="G643" s="5">
        <f t="shared" si="266"/>
        <v>4.6470415091267592E-3</v>
      </c>
      <c r="H643" s="5">
        <f t="shared" si="267"/>
        <v>4.7132944577199243E-3</v>
      </c>
      <c r="I643" s="5">
        <f t="shared" si="268"/>
        <v>-6.2135920891989715E-4</v>
      </c>
      <c r="J643" s="5">
        <f t="shared" si="269"/>
        <v>1.0294545810481621E-2</v>
      </c>
      <c r="K643" s="8">
        <v>95.4</v>
      </c>
      <c r="L643" s="8">
        <f t="shared" si="275"/>
        <v>94.315373208106791</v>
      </c>
      <c r="N643" s="10">
        <f t="shared" si="276"/>
        <v>7.315386416872606E-3</v>
      </c>
      <c r="O643" s="10">
        <f t="shared" si="276"/>
        <v>1.7865823658342821E-2</v>
      </c>
      <c r="P643" s="10">
        <f t="shared" si="276"/>
        <v>1.0672747073214136E-2</v>
      </c>
      <c r="Q643" s="10">
        <f t="shared" si="276"/>
        <v>1.3104230429635723E-2</v>
      </c>
      <c r="R643" s="10">
        <f t="shared" si="276"/>
        <v>2.3140843459782016E-2</v>
      </c>
      <c r="S643" s="10">
        <f t="shared" si="276"/>
        <v>2.4860388932618386E-2</v>
      </c>
      <c r="T643" s="10">
        <f t="shared" si="276"/>
        <v>3.9290870661154671E-2</v>
      </c>
      <c r="U643" s="13">
        <f t="shared" si="271"/>
        <v>96.219453882418932</v>
      </c>
    </row>
    <row r="644" spans="1:21" x14ac:dyDescent="0.2">
      <c r="A644">
        <v>710</v>
      </c>
      <c r="B644" s="2" t="s">
        <v>25</v>
      </c>
      <c r="C644">
        <v>750</v>
      </c>
      <c r="D644" s="5">
        <f t="shared" si="263"/>
        <v>4.7878630766501479E-3</v>
      </c>
      <c r="E644" s="5">
        <f t="shared" si="264"/>
        <v>5.1811938097167526E-3</v>
      </c>
      <c r="F644" s="5">
        <f t="shared" si="265"/>
        <v>1.1294654776847837E-2</v>
      </c>
      <c r="G644" s="5">
        <f t="shared" si="266"/>
        <v>4.6676045922956697E-3</v>
      </c>
      <c r="H644" s="5">
        <f t="shared" si="267"/>
        <v>4.7106743839159387E-3</v>
      </c>
      <c r="I644" s="5">
        <f t="shared" si="268"/>
        <v>-5.2885095146940064E-4</v>
      </c>
      <c r="J644" s="5">
        <f t="shared" si="269"/>
        <v>9.0218948573227604E-3</v>
      </c>
      <c r="K644" s="8">
        <v>95.4</v>
      </c>
      <c r="L644" s="8">
        <f t="shared" si="275"/>
        <v>94.315373208106791</v>
      </c>
      <c r="N644" s="10">
        <f t="shared" si="276"/>
        <v>7.3120655369144465E-3</v>
      </c>
      <c r="O644" s="10">
        <f t="shared" si="276"/>
        <v>1.6743439655554387E-2</v>
      </c>
      <c r="P644" s="10">
        <f t="shared" si="276"/>
        <v>1.0853246297193739E-2</v>
      </c>
      <c r="Q644" s="10">
        <f t="shared" si="276"/>
        <v>1.3071039637348193E-2</v>
      </c>
      <c r="R644" s="10">
        <f t="shared" si="276"/>
        <v>2.2206638473700701E-2</v>
      </c>
      <c r="S644" s="10">
        <f t="shared" si="276"/>
        <v>2.5599329645863641E-2</v>
      </c>
      <c r="T644" s="10">
        <f t="shared" si="276"/>
        <v>3.9135034545279737E-2</v>
      </c>
      <c r="U644" s="13">
        <f t="shared" si="271"/>
        <v>96.23388363934771</v>
      </c>
    </row>
    <row r="645" spans="1:21" x14ac:dyDescent="0.2">
      <c r="A645">
        <v>800</v>
      </c>
      <c r="B645" s="2" t="s">
        <v>25</v>
      </c>
      <c r="C645">
        <v>750</v>
      </c>
      <c r="D645" s="5">
        <f t="shared" si="263"/>
        <v>4.7786392138291743E-3</v>
      </c>
      <c r="E645" s="5">
        <f t="shared" si="264"/>
        <v>5.1243551292783698E-3</v>
      </c>
      <c r="F645" s="5">
        <f t="shared" si="265"/>
        <v>1.2354090235177244E-2</v>
      </c>
      <c r="G645" s="5">
        <f t="shared" si="266"/>
        <v>4.6485262098569027E-3</v>
      </c>
      <c r="H645" s="5">
        <f t="shared" si="267"/>
        <v>4.729475547877178E-3</v>
      </c>
      <c r="I645" s="5">
        <f t="shared" si="268"/>
        <v>-3.9871941021686619E-4</v>
      </c>
      <c r="J645" s="5">
        <f t="shared" si="269"/>
        <v>7.7309588516484111E-3</v>
      </c>
      <c r="K645" s="8">
        <v>95.4</v>
      </c>
      <c r="L645" s="8">
        <f t="shared" si="275"/>
        <v>94.315373208106791</v>
      </c>
      <c r="N645" s="10">
        <f t="shared" si="276"/>
        <v>7.3064714474090613E-3</v>
      </c>
      <c r="O645" s="10">
        <f t="shared" si="276"/>
        <v>1.5621821851485427E-2</v>
      </c>
      <c r="P645" s="10">
        <f t="shared" si="276"/>
        <v>1.1032008912430084E-2</v>
      </c>
      <c r="Q645" s="10">
        <f t="shared" si="276"/>
        <v>1.3039377343040769E-2</v>
      </c>
      <c r="R645" s="10">
        <f t="shared" si="276"/>
        <v>2.1268210770591947E-2</v>
      </c>
      <c r="S645" s="10">
        <f t="shared" si="276"/>
        <v>2.6334965025521968E-2</v>
      </c>
      <c r="T645" s="10">
        <f t="shared" si="276"/>
        <v>3.8967325777450393E-2</v>
      </c>
      <c r="U645" s="13">
        <f t="shared" si="271"/>
        <v>96.249417588922597</v>
      </c>
    </row>
    <row r="646" spans="1:21" x14ac:dyDescent="0.2">
      <c r="A646">
        <v>900</v>
      </c>
      <c r="B646" s="2" t="s">
        <v>25</v>
      </c>
      <c r="C646">
        <v>750</v>
      </c>
      <c r="D646" s="5">
        <f t="shared" si="263"/>
        <v>4.6302036493640272E-3</v>
      </c>
      <c r="E646" s="5">
        <f t="shared" si="264"/>
        <v>4.8622919862418082E-3</v>
      </c>
      <c r="F646" s="5">
        <f t="shared" si="265"/>
        <v>1.1100328528333869E-2</v>
      </c>
      <c r="G646" s="5">
        <f t="shared" si="266"/>
        <v>4.6629959108512656E-3</v>
      </c>
      <c r="H646" s="5">
        <f t="shared" si="267"/>
        <v>4.7053243460363492E-3</v>
      </c>
      <c r="I646" s="5">
        <f t="shared" si="268"/>
        <v>-5.9856180360173816E-4</v>
      </c>
      <c r="J646" s="5">
        <f t="shared" si="269"/>
        <v>8.6521726360129642E-3</v>
      </c>
      <c r="K646" s="8">
        <v>95.4</v>
      </c>
      <c r="L646" s="8">
        <f t="shared" si="275"/>
        <v>94.315373208106791</v>
      </c>
      <c r="N646" s="10">
        <f t="shared" si="276"/>
        <v>7.0219070021294841E-3</v>
      </c>
      <c r="O646" s="10">
        <f t="shared" si="276"/>
        <v>1.605298976069669E-2</v>
      </c>
      <c r="P646" s="10">
        <f t="shared" si="276"/>
        <v>1.0446791428539701E-2</v>
      </c>
      <c r="Q646" s="10">
        <f t="shared" si="276"/>
        <v>1.2577151292254464E-2</v>
      </c>
      <c r="R646" s="10">
        <f t="shared" si="276"/>
        <v>2.1397871648914379E-2</v>
      </c>
      <c r="S646" s="10">
        <f t="shared" si="276"/>
        <v>2.4798666485363993E-2</v>
      </c>
      <c r="T646" s="10">
        <f t="shared" si="276"/>
        <v>3.801475525323858E-2</v>
      </c>
      <c r="U646" s="13">
        <f t="shared" si="271"/>
        <v>96.337744231394439</v>
      </c>
    </row>
    <row r="647" spans="1:21" x14ac:dyDescent="0.2">
      <c r="A647">
        <v>1000</v>
      </c>
      <c r="B647" s="2" t="s">
        <v>25</v>
      </c>
      <c r="C647">
        <v>750</v>
      </c>
      <c r="D647" s="5">
        <f t="shared" si="263"/>
        <v>4.465813468979056E-3</v>
      </c>
      <c r="E647" s="5">
        <f t="shared" si="264"/>
        <v>4.6173119853916075E-3</v>
      </c>
      <c r="F647" s="5">
        <f t="shared" si="265"/>
        <v>9.8250706140302069E-3</v>
      </c>
      <c r="G647" s="5">
        <f t="shared" si="266"/>
        <v>4.6705194522400559E-3</v>
      </c>
      <c r="H647" s="5">
        <f t="shared" si="267"/>
        <v>4.6916765530825438E-3</v>
      </c>
      <c r="I647" s="5">
        <f t="shared" si="268"/>
        <v>-7.4570012522690021E-4</v>
      </c>
      <c r="J647" s="5">
        <f t="shared" si="269"/>
        <v>9.5304403384416404E-3</v>
      </c>
      <c r="K647" s="8">
        <v>95.4</v>
      </c>
      <c r="L647" s="8">
        <f t="shared" si="275"/>
        <v>94.315373208106791</v>
      </c>
      <c r="N647" s="10">
        <f t="shared" si="276"/>
        <v>6.7347395965264602E-3</v>
      </c>
      <c r="O647" s="10">
        <f t="shared" si="276"/>
        <v>1.6479808239546277E-2</v>
      </c>
      <c r="P647" s="10">
        <f t="shared" si="276"/>
        <v>9.8592257840527144E-3</v>
      </c>
      <c r="Q647" s="10">
        <f t="shared" si="276"/>
        <v>1.2117541853277049E-2</v>
      </c>
      <c r="R647" s="10">
        <f t="shared" si="276"/>
        <v>2.1523656192787833E-2</v>
      </c>
      <c r="S647" s="10">
        <f t="shared" si="276"/>
        <v>2.3258505091728488E-2</v>
      </c>
      <c r="T647" s="10">
        <f t="shared" si="276"/>
        <v>3.7055132286938214E-2</v>
      </c>
      <c r="U647" s="13">
        <f t="shared" si="271"/>
        <v>96.426888876657571</v>
      </c>
    </row>
    <row r="651" spans="1:21" ht="26" x14ac:dyDescent="0.3">
      <c r="A651" s="7" t="s">
        <v>98</v>
      </c>
    </row>
    <row r="652" spans="1:21" x14ac:dyDescent="0.2">
      <c r="K652" s="3" t="s">
        <v>26</v>
      </c>
      <c r="L652" s="3" t="s">
        <v>26</v>
      </c>
      <c r="M652" s="3" t="s">
        <v>0</v>
      </c>
      <c r="N652" s="3" t="s">
        <v>22</v>
      </c>
      <c r="O652" s="3" t="s">
        <v>18</v>
      </c>
      <c r="P652" s="3" t="s">
        <v>21</v>
      </c>
      <c r="Q652" s="3" t="s">
        <v>20</v>
      </c>
      <c r="R652" s="3" t="s">
        <v>17</v>
      </c>
      <c r="S652" s="3" t="s">
        <v>19</v>
      </c>
      <c r="T652" s="3" t="s">
        <v>16</v>
      </c>
      <c r="U652" s="3" t="s">
        <v>23</v>
      </c>
    </row>
    <row r="653" spans="1:21" x14ac:dyDescent="0.2">
      <c r="K653" s="3" t="s">
        <v>28</v>
      </c>
      <c r="L653" s="3" t="s">
        <v>27</v>
      </c>
      <c r="M653" s="2" t="s">
        <v>1</v>
      </c>
      <c r="N653">
        <v>0.25</v>
      </c>
      <c r="O653">
        <v>0.25</v>
      </c>
      <c r="P653">
        <v>0.5</v>
      </c>
      <c r="Q653">
        <v>0.5</v>
      </c>
      <c r="R653">
        <v>0.5</v>
      </c>
      <c r="S653">
        <v>1</v>
      </c>
      <c r="T653">
        <v>1</v>
      </c>
      <c r="U653" s="2">
        <v>1</v>
      </c>
    </row>
    <row r="654" spans="1:21" x14ac:dyDescent="0.2">
      <c r="A654" s="3" t="s">
        <v>42</v>
      </c>
      <c r="B654" s="3" t="s">
        <v>39</v>
      </c>
      <c r="C654" s="3" t="s">
        <v>40</v>
      </c>
      <c r="D654" s="12" t="s">
        <v>9</v>
      </c>
      <c r="E654" s="12" t="s">
        <v>10</v>
      </c>
      <c r="F654" s="12" t="s">
        <v>11</v>
      </c>
      <c r="G654" s="12" t="s">
        <v>12</v>
      </c>
      <c r="H654" s="12" t="s">
        <v>13</v>
      </c>
      <c r="I654" s="12" t="s">
        <v>14</v>
      </c>
      <c r="J654" s="12" t="s">
        <v>15</v>
      </c>
      <c r="K654" s="3" t="s">
        <v>8</v>
      </c>
      <c r="L654" s="3" t="s">
        <v>8</v>
      </c>
      <c r="M654" s="4" t="s">
        <v>4</v>
      </c>
      <c r="N654">
        <v>0.25</v>
      </c>
      <c r="O654">
        <v>1</v>
      </c>
      <c r="P654">
        <v>0.25</v>
      </c>
      <c r="Q654">
        <v>0.5</v>
      </c>
      <c r="R654">
        <v>1</v>
      </c>
      <c r="S654">
        <v>0.5</v>
      </c>
      <c r="T654">
        <v>1</v>
      </c>
      <c r="U654" s="2">
        <v>1</v>
      </c>
    </row>
    <row r="655" spans="1:21" x14ac:dyDescent="0.2">
      <c r="A655">
        <v>0.12</v>
      </c>
      <c r="B655" s="2" t="s">
        <v>98</v>
      </c>
      <c r="C655">
        <v>1500</v>
      </c>
      <c r="D655" s="5">
        <f>-1/9*T655+28/45*R655-8/45*O655+4/9*S655-22/9*Q655-8/45*P655+128/45*N655</f>
        <v>0.16209772298351099</v>
      </c>
      <c r="E655" s="5">
        <f>2/3*T655-6/5*R655+8/15*O655-8/3*S655+8/3*Q655+128/15*P655-128/15*N655</f>
        <v>5.8272149568081355E-2</v>
      </c>
      <c r="F655" s="5">
        <f>-8/9*T655+56/45*R655-16/45*O655+32/9*S655-32/9*Q655-256/45*P655+256/45*N655</f>
        <v>3.8238668359074302E-2</v>
      </c>
      <c r="G655" s="5">
        <f>-8/3*T655+56/5*R655-128/15*O655+8/3*S655-8/3*Q655-128/15*P655+128/15*N655</f>
        <v>1.4931092277692404E-3</v>
      </c>
      <c r="H655" s="5">
        <f>32/9*T655-416/45*R655+256/45*O655-32/9*S655+32/9*Q655+256/45*P655-256/45*N655</f>
        <v>1.9564584258781048E-3</v>
      </c>
      <c r="I655" s="5">
        <f>-2*R655+10*Q655-8*P655</f>
        <v>-0.14635785780560684</v>
      </c>
      <c r="J655" s="5">
        <f>4/9*T655-28/45*R655+128/45*O655-4/9*S655-68/9*Q655+368/45*P655-128/45*N655</f>
        <v>0.2758260080769146</v>
      </c>
      <c r="K655" s="8">
        <v>74.3</v>
      </c>
      <c r="L655" s="8">
        <f>100/(1+(1+0.15)*(100/K655-1))</f>
        <v>71.542053825044533</v>
      </c>
      <c r="N655" s="10">
        <f t="shared" ref="N655:T655" si="277">N493*(100-$K655)/$K655*$K493/(100-$K493)</f>
        <v>0.15973631044878892</v>
      </c>
      <c r="O655" s="10">
        <f t="shared" si="277"/>
        <v>0.30901938337784096</v>
      </c>
      <c r="P655" s="10">
        <f t="shared" si="277"/>
        <v>0.18152035523699786</v>
      </c>
      <c r="Q655" s="10">
        <f t="shared" si="277"/>
        <v>0.19687995527883403</v>
      </c>
      <c r="R655" s="10">
        <f t="shared" si="277"/>
        <v>0.33149728434898224</v>
      </c>
      <c r="S655" s="10">
        <f t="shared" si="277"/>
        <v>0.25524850594050374</v>
      </c>
      <c r="T655" s="10">
        <f t="shared" si="277"/>
        <v>0.39152625883562175</v>
      </c>
      <c r="U655" s="13">
        <f>100/(1+T655)</f>
        <v>71.863537870766706</v>
      </c>
    </row>
    <row r="656" spans="1:21" x14ac:dyDescent="0.2">
      <c r="A656">
        <v>0.18</v>
      </c>
      <c r="B656" s="2" t="s">
        <v>98</v>
      </c>
      <c r="C656">
        <v>1500</v>
      </c>
      <c r="D656" s="5">
        <f t="shared" ref="D656:D692" si="278">-1/9*T656+28/45*R656-8/45*O656+4/9*S656-22/9*Q656-8/45*P656+128/45*N656</f>
        <v>0.12412659390888015</v>
      </c>
      <c r="E656" s="5">
        <f t="shared" ref="E656:E692" si="279">2/3*T656-6/5*R656+8/15*O656-8/3*S656+8/3*Q656+128/15*P656-128/15*N656</f>
        <v>4.6746526130254873E-2</v>
      </c>
      <c r="F656" s="5">
        <f t="shared" ref="F656:F692" si="280">-8/9*T656+56/45*R656-16/45*O656+32/9*S656-32/9*Q656-256/45*P656+256/45*N656</f>
        <v>3.0730024421726898E-2</v>
      </c>
      <c r="G656" s="5">
        <f t="shared" ref="G656:G692" si="281">-8/3*T656+56/5*R656-128/15*O656+8/3*S656-8/3*Q656-128/15*P656+128/15*N656</f>
        <v>1.0329898975045548E-3</v>
      </c>
      <c r="H656" s="5">
        <f t="shared" ref="H656:H692" si="282">32/9*T656-416/45*R656+256/45*O656-32/9*S656+32/9*Q656+256/45*P656-256/45*N656</f>
        <v>1.4626583087016254E-3</v>
      </c>
      <c r="I656" s="5">
        <f t="shared" ref="I656:I692" si="283">-2*R656+10*Q656-8*P656</f>
        <v>-5.9286999388879824E-2</v>
      </c>
      <c r="J656" s="5">
        <f t="shared" ref="J656:J692" si="284">4/9*T656-28/45*R656+128/45*O656-4/9*S656-68/9*Q656+368/45*P656-128/45*N656</f>
        <v>0.15706457145471225</v>
      </c>
      <c r="K656" s="8">
        <v>78.7</v>
      </c>
      <c r="L656" s="8">
        <f t="shared" ref="L656:L677" si="285">100/(1+(1+0.15)*(100/K656-1))</f>
        <v>76.26338485391733</v>
      </c>
      <c r="N656" s="10">
        <f t="shared" ref="N656:T656" si="286">N494*(100-$K656)/$K656*$K494/(100-$K494)</f>
        <v>0.13275049181266824</v>
      </c>
      <c r="O656" s="10">
        <f t="shared" si="286"/>
        <v>0.23586108765230443</v>
      </c>
      <c r="P656" s="10">
        <f t="shared" si="286"/>
        <v>0.15023228391850929</v>
      </c>
      <c r="Q656" s="10">
        <f t="shared" si="286"/>
        <v>0.16502554613015938</v>
      </c>
      <c r="R656" s="10">
        <f t="shared" si="286"/>
        <v>0.25384209467119961</v>
      </c>
      <c r="S656" s="10">
        <f t="shared" si="286"/>
        <v>0.21184969968165146</v>
      </c>
      <c r="T656" s="10">
        <f t="shared" si="286"/>
        <v>0.30187636473290069</v>
      </c>
      <c r="U656" s="13">
        <f t="shared" ref="U656:U692" si="287">100/(1+T656)</f>
        <v>76.812209445492527</v>
      </c>
    </row>
    <row r="657" spans="1:21" x14ac:dyDescent="0.2">
      <c r="A657">
        <v>0.25</v>
      </c>
      <c r="B657" s="2" t="s">
        <v>98</v>
      </c>
      <c r="C657">
        <v>1500</v>
      </c>
      <c r="D657" s="5">
        <f t="shared" si="278"/>
        <v>9.6580950762133244E-2</v>
      </c>
      <c r="E657" s="5">
        <f t="shared" si="279"/>
        <v>4.1364726816451647E-2</v>
      </c>
      <c r="F657" s="5">
        <f t="shared" si="280"/>
        <v>2.9894972626972494E-2</v>
      </c>
      <c r="G657" s="5">
        <f t="shared" si="281"/>
        <v>2.9416742421235487E-3</v>
      </c>
      <c r="H657" s="5">
        <f t="shared" si="282"/>
        <v>3.3491382866702724E-3</v>
      </c>
      <c r="I657" s="5">
        <f t="shared" si="283"/>
        <v>-4.946726680877489E-2</v>
      </c>
      <c r="J657" s="5">
        <f t="shared" si="284"/>
        <v>0.12308455743018637</v>
      </c>
      <c r="K657" s="8">
        <v>81.5</v>
      </c>
      <c r="L657" s="8">
        <f t="shared" si="285"/>
        <v>79.299440525419612</v>
      </c>
      <c r="N657" s="10">
        <f t="shared" ref="N657:T657" si="288">N495*(100-$K657)/$K657*$K495/(100-$K495)</f>
        <v>0.10417558262409032</v>
      </c>
      <c r="O657" s="10">
        <f t="shared" si="288"/>
        <v>0.18335259858029121</v>
      </c>
      <c r="P657" s="10">
        <f t="shared" si="288"/>
        <v>0.12020728307009067</v>
      </c>
      <c r="Q657" s="10">
        <f t="shared" si="288"/>
        <v>0.13135159370344365</v>
      </c>
      <c r="R657" s="10">
        <f t="shared" si="288"/>
        <v>0.20066246964124304</v>
      </c>
      <c r="S657" s="10">
        <f t="shared" si="288"/>
        <v>0.17545085929091492</v>
      </c>
      <c r="T657" s="10">
        <f t="shared" si="288"/>
        <v>0.24774875335576266</v>
      </c>
      <c r="U657" s="13">
        <f t="shared" si="287"/>
        <v>80.144339740716717</v>
      </c>
    </row>
    <row r="658" spans="1:21" x14ac:dyDescent="0.2">
      <c r="A658">
        <v>0.37</v>
      </c>
      <c r="B658" s="2" t="s">
        <v>98</v>
      </c>
      <c r="C658">
        <v>1500</v>
      </c>
      <c r="D658" s="5">
        <f t="shared" si="278"/>
        <v>6.799557138285281E-2</v>
      </c>
      <c r="E658" s="5">
        <f t="shared" si="279"/>
        <v>3.0995087225873186E-2</v>
      </c>
      <c r="F658" s="5">
        <f t="shared" si="280"/>
        <v>2.0886711208420172E-2</v>
      </c>
      <c r="G658" s="5">
        <f t="shared" si="281"/>
        <v>2.0155183291376E-3</v>
      </c>
      <c r="H658" s="5">
        <f t="shared" si="282"/>
        <v>2.2622519451497292E-3</v>
      </c>
      <c r="I658" s="5">
        <f t="shared" si="283"/>
        <v>-2.1232974030115925E-2</v>
      </c>
      <c r="J658" s="5">
        <f t="shared" si="284"/>
        <v>0.10135733635488997</v>
      </c>
      <c r="K658" s="8">
        <v>84.3</v>
      </c>
      <c r="L658" s="8">
        <f t="shared" si="285"/>
        <v>82.360412290557377</v>
      </c>
      <c r="N658" s="10">
        <f t="shared" ref="N658:T658" si="289">N496*(100-$K658)/$K658*$K496/(100-$K496)</f>
        <v>7.811668205005258E-2</v>
      </c>
      <c r="O658" s="10">
        <f t="shared" si="289"/>
        <v>0.15781939529347783</v>
      </c>
      <c r="P658" s="10">
        <f t="shared" si="289"/>
        <v>8.983971544697468E-2</v>
      </c>
      <c r="Q658" s="10">
        <f t="shared" si="289"/>
        <v>0.10383097040927314</v>
      </c>
      <c r="R658" s="10">
        <f t="shared" si="289"/>
        <v>0.1704124772735249</v>
      </c>
      <c r="S658" s="10">
        <f t="shared" si="289"/>
        <v>0.1356696594593827</v>
      </c>
      <c r="T658" s="10">
        <f t="shared" si="289"/>
        <v>0.20427950241620771</v>
      </c>
      <c r="U658" s="13">
        <f t="shared" si="287"/>
        <v>83.037201745412816</v>
      </c>
    </row>
    <row r="659" spans="1:21" x14ac:dyDescent="0.2">
      <c r="A659">
        <v>0.55000000000000004</v>
      </c>
      <c r="B659" s="2" t="s">
        <v>98</v>
      </c>
      <c r="C659">
        <v>1500</v>
      </c>
      <c r="D659" s="5">
        <f t="shared" si="278"/>
        <v>5.7578593508344017E-2</v>
      </c>
      <c r="E659" s="5">
        <f t="shared" si="279"/>
        <v>2.4444674989240522E-2</v>
      </c>
      <c r="F659" s="5">
        <f t="shared" si="280"/>
        <v>1.6431253260238199E-2</v>
      </c>
      <c r="G659" s="5">
        <f t="shared" si="281"/>
        <v>4.9256334104796906E-6</v>
      </c>
      <c r="H659" s="5">
        <f t="shared" si="282"/>
        <v>2.1478263978591539E-4</v>
      </c>
      <c r="I659" s="5">
        <f t="shared" si="283"/>
        <v>-1.3664482988706594E-2</v>
      </c>
      <c r="J659" s="5">
        <f t="shared" si="284"/>
        <v>8.333894113460974E-2</v>
      </c>
      <c r="K659" s="8">
        <v>86.7</v>
      </c>
      <c r="L659" s="8">
        <f t="shared" si="285"/>
        <v>85.004166870925033</v>
      </c>
      <c r="N659" s="10">
        <f t="shared" ref="N659:T659" si="290">N497*(100-$K659)/$K659*$K497/(100-$K497)</f>
        <v>6.6510194615864243E-2</v>
      </c>
      <c r="O659" s="10">
        <f t="shared" si="290"/>
        <v>0.13440582905366161</v>
      </c>
      <c r="P659" s="10">
        <f t="shared" si="290"/>
        <v>7.5704817296551055E-2</v>
      </c>
      <c r="Q659" s="10">
        <f t="shared" si="290"/>
        <v>8.7925277726485965E-2</v>
      </c>
      <c r="R659" s="10">
        <f t="shared" si="290"/>
        <v>0.14363936094057889</v>
      </c>
      <c r="S659" s="10">
        <f t="shared" si="290"/>
        <v>0.11251194261542102</v>
      </c>
      <c r="T659" s="10">
        <f t="shared" si="290"/>
        <v>0.16834868817692245</v>
      </c>
      <c r="U659" s="13">
        <f t="shared" si="287"/>
        <v>85.590886532374867</v>
      </c>
    </row>
    <row r="660" spans="1:21" x14ac:dyDescent="0.2">
      <c r="A660">
        <v>0.75</v>
      </c>
      <c r="B660" s="2" t="s">
        <v>98</v>
      </c>
      <c r="C660">
        <v>1500</v>
      </c>
      <c r="D660" s="5">
        <f t="shared" si="278"/>
        <v>4.4780331290523556E-2</v>
      </c>
      <c r="E660" s="5">
        <f t="shared" si="279"/>
        <v>2.1747657212532523E-2</v>
      </c>
      <c r="F660" s="5">
        <f t="shared" si="280"/>
        <v>1.3951622368032324E-2</v>
      </c>
      <c r="G660" s="5">
        <f t="shared" si="281"/>
        <v>7.9974940470273204E-4</v>
      </c>
      <c r="H660" s="5">
        <f t="shared" si="282"/>
        <v>9.6866813178769773E-4</v>
      </c>
      <c r="I660" s="5">
        <f t="shared" si="283"/>
        <v>-1.0924640234268201E-2</v>
      </c>
      <c r="J660" s="5">
        <f t="shared" si="284"/>
        <v>7.9558801430240522E-2</v>
      </c>
      <c r="K660" s="8">
        <v>88.2</v>
      </c>
      <c r="L660" s="8">
        <f t="shared" si="285"/>
        <v>86.666011594772527</v>
      </c>
      <c r="N660" s="10">
        <f t="shared" ref="N660:T660" si="291">N498*(100-$K660)/$K660*$K498/(100-$K498)</f>
        <v>5.3346766966819982E-2</v>
      </c>
      <c r="O660" s="10">
        <f t="shared" si="291"/>
        <v>0.11998386229704337</v>
      </c>
      <c r="P660" s="10">
        <f t="shared" si="291"/>
        <v>6.1423458128077049E-2</v>
      </c>
      <c r="Q660" s="10">
        <f t="shared" si="291"/>
        <v>7.3729956163048505E-2</v>
      </c>
      <c r="R660" s="10">
        <f t="shared" si="291"/>
        <v>0.12841826842006843</v>
      </c>
      <c r="S660" s="10">
        <f t="shared" si="291"/>
        <v>9.534909549563704E-2</v>
      </c>
      <c r="T660" s="10">
        <f t="shared" si="291"/>
        <v>0.15088218960355099</v>
      </c>
      <c r="U660" s="13">
        <f t="shared" si="287"/>
        <v>86.889866663457013</v>
      </c>
    </row>
    <row r="661" spans="1:21" x14ac:dyDescent="0.2">
      <c r="A661">
        <v>1.1000000000000001</v>
      </c>
      <c r="B661" s="2" t="s">
        <v>98</v>
      </c>
      <c r="C661">
        <v>1500</v>
      </c>
      <c r="D661" s="5">
        <f t="shared" si="278"/>
        <v>3.5514940044045873E-2</v>
      </c>
      <c r="E661" s="5">
        <f t="shared" si="279"/>
        <v>1.9635521233653086E-2</v>
      </c>
      <c r="F661" s="5">
        <f t="shared" si="280"/>
        <v>1.3985545571222419E-2</v>
      </c>
      <c r="G661" s="5">
        <f t="shared" si="281"/>
        <v>4.4763730330305007E-4</v>
      </c>
      <c r="H661" s="5">
        <f t="shared" si="282"/>
        <v>6.7643278533544016E-4</v>
      </c>
      <c r="I661" s="5">
        <f t="shared" si="283"/>
        <v>-8.3128712976210384E-3</v>
      </c>
      <c r="J661" s="5">
        <f t="shared" si="284"/>
        <v>7.2272493583544872E-2</v>
      </c>
      <c r="K661" s="8">
        <v>89.5</v>
      </c>
      <c r="L661" s="8">
        <f t="shared" si="285"/>
        <v>88.112232340635003</v>
      </c>
      <c r="N661" s="10">
        <f t="shared" ref="N661:T661" si="292">N499*(100-$K661)/$K661*$K499/(100-$K499)</f>
        <v>4.3746366623658689E-2</v>
      </c>
      <c r="O661" s="10">
        <f t="shared" si="292"/>
        <v>0.10541172561149356</v>
      </c>
      <c r="P661" s="10">
        <f t="shared" si="292"/>
        <v>5.1292458006243435E-2</v>
      </c>
      <c r="Q661" s="10">
        <f t="shared" si="292"/>
        <v>6.2839006512750081E-2</v>
      </c>
      <c r="R661" s="10">
        <f t="shared" si="292"/>
        <v>0.11318163618758718</v>
      </c>
      <c r="S661" s="10">
        <f t="shared" si="292"/>
        <v>8.332871211815672E-2</v>
      </c>
      <c r="T661" s="10">
        <f t="shared" si="292"/>
        <v>0.13421969922348359</v>
      </c>
      <c r="U661" s="13">
        <f t="shared" si="287"/>
        <v>88.166340320541607</v>
      </c>
    </row>
    <row r="662" spans="1:21" x14ac:dyDescent="0.2">
      <c r="A662">
        <v>1.5</v>
      </c>
      <c r="B662" s="2" t="s">
        <v>98</v>
      </c>
      <c r="C662">
        <v>1500</v>
      </c>
      <c r="D662" s="5">
        <f t="shared" si="278"/>
        <v>3.0458362654967097E-2</v>
      </c>
      <c r="E662" s="5">
        <f t="shared" si="279"/>
        <v>1.7769864104985544E-2</v>
      </c>
      <c r="F662" s="5">
        <f t="shared" si="280"/>
        <v>1.1370304435273204E-2</v>
      </c>
      <c r="G662" s="5">
        <f t="shared" si="281"/>
        <v>5.9050449170572339E-4</v>
      </c>
      <c r="H662" s="5">
        <f t="shared" si="282"/>
        <v>8.376834969074376E-4</v>
      </c>
      <c r="I662" s="5">
        <f t="shared" si="283"/>
        <v>-9.5978317202708996E-3</v>
      </c>
      <c r="J662" s="5">
        <f t="shared" si="284"/>
        <v>7.0690311369354539E-2</v>
      </c>
      <c r="K662" s="8">
        <v>90.4</v>
      </c>
      <c r="L662" s="8">
        <f t="shared" si="285"/>
        <v>89.116719242902207</v>
      </c>
      <c r="N662" s="10">
        <f t="shared" ref="N662:T662" si="293">N500*(100-$K662)/$K662*$K500/(100-$K500)</f>
        <v>3.7642658072777682E-2</v>
      </c>
      <c r="O662" s="10">
        <f t="shared" si="293"/>
        <v>9.6903933698984909E-2</v>
      </c>
      <c r="P662" s="10">
        <f t="shared" si="293"/>
        <v>4.4236099416800061E-2</v>
      </c>
      <c r="Q662" s="10">
        <f t="shared" si="293"/>
        <v>5.5185701078501286E-2</v>
      </c>
      <c r="R662" s="10">
        <f t="shared" si="293"/>
        <v>0.1037830235854416</v>
      </c>
      <c r="S662" s="10">
        <f t="shared" si="293"/>
        <v>7.2829240174582283E-2</v>
      </c>
      <c r="T662" s="10">
        <f t="shared" si="293"/>
        <v>0.1221191988329227</v>
      </c>
      <c r="U662" s="13">
        <f t="shared" si="287"/>
        <v>89.117092109293324</v>
      </c>
    </row>
    <row r="663" spans="1:21" x14ac:dyDescent="0.2">
      <c r="A663">
        <v>2.2000000000000002</v>
      </c>
      <c r="B663" s="2" t="s">
        <v>98</v>
      </c>
      <c r="C663">
        <v>1500</v>
      </c>
      <c r="D663" s="5">
        <f t="shared" si="278"/>
        <v>1.8681836501303367E-2</v>
      </c>
      <c r="E663" s="5">
        <f t="shared" si="279"/>
        <v>1.5837222301360587E-2</v>
      </c>
      <c r="F663" s="5">
        <f t="shared" si="280"/>
        <v>1.0702242296344699E-2</v>
      </c>
      <c r="G663" s="5">
        <f t="shared" si="281"/>
        <v>4.9899977991658406E-3</v>
      </c>
      <c r="H663" s="5">
        <f t="shared" si="282"/>
        <v>4.2674622064890477E-3</v>
      </c>
      <c r="I663" s="5">
        <f t="shared" si="283"/>
        <v>8.1794209490762548E-3</v>
      </c>
      <c r="J663" s="5">
        <f t="shared" si="284"/>
        <v>4.6159487961451695E-2</v>
      </c>
      <c r="K663" s="8">
        <v>91.4</v>
      </c>
      <c r="L663" s="8">
        <f t="shared" si="285"/>
        <v>90.235956165465495</v>
      </c>
      <c r="N663" s="10">
        <f t="shared" ref="N663:T663" si="294">N501*(100-$K663)/$K663*$K501/(100-$K501)</f>
        <v>2.8334493944880915E-2</v>
      </c>
      <c r="O663" s="10">
        <f t="shared" si="294"/>
        <v>7.9163156968390005E-2</v>
      </c>
      <c r="P663" s="10">
        <f t="shared" si="294"/>
        <v>3.4428447989129952E-2</v>
      </c>
      <c r="Q663" s="10">
        <f t="shared" si="294"/>
        <v>4.5796056803772175E-2</v>
      </c>
      <c r="R663" s="10">
        <f t="shared" si="294"/>
        <v>8.717678158780294E-2</v>
      </c>
      <c r="S663" s="10">
        <f t="shared" si="294"/>
        <v>6.3165248565323406E-2</v>
      </c>
      <c r="T663" s="10">
        <f t="shared" si="294"/>
        <v>0.10881767001519142</v>
      </c>
      <c r="U663" s="13">
        <f t="shared" si="287"/>
        <v>90.186152966546729</v>
      </c>
    </row>
    <row r="664" spans="1:21" x14ac:dyDescent="0.2">
      <c r="A664">
        <v>3</v>
      </c>
      <c r="B664" s="2" t="s">
        <v>98</v>
      </c>
      <c r="C664">
        <v>1500</v>
      </c>
      <c r="D664" s="5">
        <f t="shared" si="278"/>
        <v>1.964713830965216E-2</v>
      </c>
      <c r="E664" s="5">
        <f t="shared" si="279"/>
        <v>1.3327963386389668E-2</v>
      </c>
      <c r="F664" s="5">
        <f t="shared" si="280"/>
        <v>8.0709327515593732E-3</v>
      </c>
      <c r="G664" s="5">
        <f t="shared" si="281"/>
        <v>2.2338845511614136E-3</v>
      </c>
      <c r="H664" s="5">
        <f t="shared" si="282"/>
        <v>2.329440432941976E-3</v>
      </c>
      <c r="I664" s="5">
        <f t="shared" si="283"/>
        <v>-4.2298966308526587E-3</v>
      </c>
      <c r="J664" s="5">
        <f t="shared" si="284"/>
        <v>5.597426821935475E-2</v>
      </c>
      <c r="K664" s="8">
        <v>92.1</v>
      </c>
      <c r="L664" s="8">
        <f t="shared" si="285"/>
        <v>91.021396452043291</v>
      </c>
      <c r="N664" s="10">
        <f t="shared" ref="N664:T664" si="295">N502*(100-$K664)/$K664*$K502/(100-$K502)</f>
        <v>2.5968483882021619E-2</v>
      </c>
      <c r="O664" s="10">
        <f t="shared" si="295"/>
        <v>7.5931995206573386E-2</v>
      </c>
      <c r="P664" s="10">
        <f t="shared" si="295"/>
        <v>3.0875977195721858E-2</v>
      </c>
      <c r="Q664" s="10">
        <f t="shared" si="295"/>
        <v>4.0632297526103249E-2</v>
      </c>
      <c r="R664" s="10">
        <f t="shared" si="295"/>
        <v>8.177252716305515E-2</v>
      </c>
      <c r="S664" s="10">
        <f t="shared" si="295"/>
        <v>5.40654844330394E-2</v>
      </c>
      <c r="T664" s="10">
        <f t="shared" si="295"/>
        <v>9.7353731020206641E-2</v>
      </c>
      <c r="U664" s="13">
        <f t="shared" si="287"/>
        <v>91.12831821971416</v>
      </c>
    </row>
    <row r="665" spans="1:21" x14ac:dyDescent="0.2">
      <c r="A665">
        <v>4</v>
      </c>
      <c r="B665" s="2" t="s">
        <v>98</v>
      </c>
      <c r="C665">
        <v>1500</v>
      </c>
      <c r="D665" s="5">
        <f t="shared" si="278"/>
        <v>1.7475708132340423E-2</v>
      </c>
      <c r="E665" s="5">
        <f t="shared" si="279"/>
        <v>1.3796325784735219E-2</v>
      </c>
      <c r="F665" s="5">
        <f t="shared" si="280"/>
        <v>9.6157566722246679E-3</v>
      </c>
      <c r="G665" s="5">
        <f t="shared" si="281"/>
        <v>2.0875678015834231E-3</v>
      </c>
      <c r="H665" s="5">
        <f t="shared" si="282"/>
        <v>2.3523281434386367E-3</v>
      </c>
      <c r="I665" s="5">
        <f t="shared" si="283"/>
        <v>-6.5012050404190946E-3</v>
      </c>
      <c r="J665" s="5">
        <f t="shared" si="284"/>
        <v>4.9263151207379244E-2</v>
      </c>
      <c r="K665" s="8">
        <v>92.8</v>
      </c>
      <c r="L665" s="8">
        <f t="shared" si="285"/>
        <v>91.808468539770473</v>
      </c>
      <c r="N665" s="10">
        <f t="shared" ref="N665:T665" si="296">N503*(100-$K665)/$K665*$K503/(100-$K503)</f>
        <v>2.3021227089604742E-2</v>
      </c>
      <c r="O665" s="10">
        <f t="shared" si="296"/>
        <v>6.4956632996859137E-2</v>
      </c>
      <c r="P665" s="10">
        <f t="shared" si="296"/>
        <v>2.8333447504161325E-2</v>
      </c>
      <c r="Q665" s="10">
        <f t="shared" si="296"/>
        <v>3.6250961958562276E-2</v>
      </c>
      <c r="R665" s="10">
        <f t="shared" si="296"/>
        <v>7.1171622296375636E-2</v>
      </c>
      <c r="S665" s="10">
        <f t="shared" si="296"/>
        <v>5.1062949857191023E-2</v>
      </c>
      <c r="T665" s="10">
        <f t="shared" si="296"/>
        <v>8.8089632701282339E-2</v>
      </c>
      <c r="U665" s="13">
        <f t="shared" si="287"/>
        <v>91.904193362950096</v>
      </c>
    </row>
    <row r="666" spans="1:21" x14ac:dyDescent="0.2">
      <c r="A666">
        <v>5.5</v>
      </c>
      <c r="B666" s="2" t="s">
        <v>98</v>
      </c>
      <c r="C666">
        <v>1500</v>
      </c>
      <c r="D666" s="5">
        <f t="shared" si="278"/>
        <v>1.4714866342890209E-2</v>
      </c>
      <c r="E666" s="5">
        <f t="shared" si="279"/>
        <v>1.2364062722589164E-2</v>
      </c>
      <c r="F666" s="5">
        <f t="shared" si="280"/>
        <v>9.2126653621147636E-3</v>
      </c>
      <c r="G666" s="5">
        <f t="shared" si="281"/>
        <v>3.6640898697771485E-3</v>
      </c>
      <c r="H666" s="5">
        <f t="shared" si="282"/>
        <v>3.8615653966261321E-3</v>
      </c>
      <c r="I666" s="5">
        <f t="shared" si="283"/>
        <v>-4.7544358711346102E-3</v>
      </c>
      <c r="J666" s="5">
        <f t="shared" si="284"/>
        <v>4.2799096566989096E-2</v>
      </c>
      <c r="K666" s="8">
        <v>93.4</v>
      </c>
      <c r="L666" s="8">
        <f t="shared" si="285"/>
        <v>92.484404396474915</v>
      </c>
      <c r="N666" s="10">
        <f t="shared" ref="N666:T666" si="297">N504*(100-$K666)/$K666*$K504/(100-$K504)</f>
        <v>1.9940343820368672E-2</v>
      </c>
      <c r="O666" s="10">
        <f t="shared" si="297"/>
        <v>5.7583704609257567E-2</v>
      </c>
      <c r="P666" s="10">
        <f t="shared" si="297"/>
        <v>2.4861238380119458E-2</v>
      </c>
      <c r="Q666" s="10">
        <f t="shared" si="297"/>
        <v>3.2221979321904716E-2</v>
      </c>
      <c r="R666" s="10">
        <f t="shared" si="297"/>
        <v>6.4042161024613048E-2</v>
      </c>
      <c r="S666" s="10">
        <f t="shared" si="297"/>
        <v>4.6495564450374893E-2</v>
      </c>
      <c r="T666" s="10">
        <f t="shared" si="297"/>
        <v>8.1861910389851827E-2</v>
      </c>
      <c r="U666" s="13">
        <f t="shared" si="287"/>
        <v>92.433238511895411</v>
      </c>
    </row>
    <row r="667" spans="1:21" x14ac:dyDescent="0.2">
      <c r="A667">
        <v>7.5</v>
      </c>
      <c r="B667" s="2" t="s">
        <v>98</v>
      </c>
      <c r="C667">
        <v>1500</v>
      </c>
      <c r="D667" s="5">
        <f t="shared" si="278"/>
        <v>1.1896610509064744E-2</v>
      </c>
      <c r="E667" s="5">
        <f t="shared" si="279"/>
        <v>1.1086513266315878E-2</v>
      </c>
      <c r="F667" s="5">
        <f t="shared" si="280"/>
        <v>7.6376940791142017E-3</v>
      </c>
      <c r="G667" s="5">
        <f t="shared" si="281"/>
        <v>3.3834301848369996E-3</v>
      </c>
      <c r="H667" s="5">
        <f t="shared" si="282"/>
        <v>3.6053850526711756E-3</v>
      </c>
      <c r="I667" s="5">
        <f t="shared" si="283"/>
        <v>-8.0640690679938953E-3</v>
      </c>
      <c r="J667" s="5">
        <f t="shared" si="284"/>
        <v>4.5956957138055615E-2</v>
      </c>
      <c r="K667" s="8">
        <v>94</v>
      </c>
      <c r="L667" s="8">
        <f t="shared" si="285"/>
        <v>93.161546085232899</v>
      </c>
      <c r="N667" s="10">
        <f t="shared" ref="N667:T667" si="298">N505*(100-$K667)/$K667*$K505/(100-$K505)</f>
        <v>1.6068836891718431E-2</v>
      </c>
      <c r="O667" s="10">
        <f t="shared" si="298"/>
        <v>5.410967688765126E-2</v>
      </c>
      <c r="P667" s="10">
        <f t="shared" si="298"/>
        <v>2.0367649550855384E-2</v>
      </c>
      <c r="Q667" s="10">
        <f t="shared" si="298"/>
        <v>2.7454760751414758E-2</v>
      </c>
      <c r="R667" s="10">
        <f t="shared" si="298"/>
        <v>5.9835240087649212E-2</v>
      </c>
      <c r="S667" s="10">
        <f t="shared" si="298"/>
        <v>3.9825226414388799E-2</v>
      </c>
      <c r="T667" s="10">
        <f t="shared" si="298"/>
        <v>7.5502521162064587E-2</v>
      </c>
      <c r="U667" s="13">
        <f t="shared" si="287"/>
        <v>92.979791336938462</v>
      </c>
    </row>
    <row r="668" spans="1:21" x14ac:dyDescent="0.2">
      <c r="A668">
        <v>11</v>
      </c>
      <c r="B668" s="2" t="s">
        <v>98</v>
      </c>
      <c r="C668">
        <v>1500</v>
      </c>
      <c r="D668" s="5">
        <f t="shared" si="278"/>
        <v>1.0037693912431596E-2</v>
      </c>
      <c r="E668" s="5">
        <f t="shared" si="279"/>
        <v>1.0209047186269443E-2</v>
      </c>
      <c r="F668" s="5">
        <f t="shared" si="280"/>
        <v>7.4699417248326322E-3</v>
      </c>
      <c r="G668" s="5">
        <f t="shared" si="281"/>
        <v>2.8961237969771236E-3</v>
      </c>
      <c r="H668" s="5">
        <f t="shared" si="282"/>
        <v>2.997814814982E-3</v>
      </c>
      <c r="I668" s="5">
        <f t="shared" si="283"/>
        <v>-4.5390239698314683E-3</v>
      </c>
      <c r="J668" s="5">
        <f t="shared" si="284"/>
        <v>3.6598530864388461E-2</v>
      </c>
      <c r="K668" s="8">
        <v>94.6</v>
      </c>
      <c r="L668" s="8">
        <f t="shared" si="285"/>
        <v>93.839896835631393</v>
      </c>
      <c r="N668" s="10">
        <f t="shared" ref="N668:T668" si="299">N506*(100-$K668)/$K668*$K506/(100-$K506)</f>
        <v>1.4266441401816212E-2</v>
      </c>
      <c r="O668" s="10">
        <f t="shared" si="299"/>
        <v>4.602772833653871E-2</v>
      </c>
      <c r="P668" s="10">
        <f t="shared" si="299"/>
        <v>1.8299699848480531E-2</v>
      </c>
      <c r="Q668" s="10">
        <f t="shared" si="299"/>
        <v>2.4439202568514399E-2</v>
      </c>
      <c r="R668" s="10">
        <f t="shared" si="299"/>
        <v>5.1266725433565592E-2</v>
      </c>
      <c r="S668" s="10">
        <f t="shared" si="299"/>
        <v>3.6070288207704859E-2</v>
      </c>
      <c r="T668" s="10">
        <f t="shared" si="299"/>
        <v>6.5670128330049843E-2</v>
      </c>
      <c r="U668" s="13">
        <f t="shared" si="287"/>
        <v>93.837668281745152</v>
      </c>
    </row>
    <row r="669" spans="1:21" x14ac:dyDescent="0.2">
      <c r="A669">
        <v>15</v>
      </c>
      <c r="B669" s="2" t="s">
        <v>98</v>
      </c>
      <c r="C669">
        <v>1500</v>
      </c>
      <c r="D669" s="5">
        <f t="shared" si="278"/>
        <v>8.21210434042801E-3</v>
      </c>
      <c r="E669" s="5">
        <f t="shared" si="279"/>
        <v>9.1854786828424184E-3</v>
      </c>
      <c r="F669" s="5">
        <f t="shared" si="280"/>
        <v>6.9018704450199697E-3</v>
      </c>
      <c r="G669" s="5">
        <f t="shared" si="281"/>
        <v>3.0653588892275846E-3</v>
      </c>
      <c r="H669" s="5">
        <f t="shared" si="282"/>
        <v>3.1723680235097584E-3</v>
      </c>
      <c r="I669" s="5">
        <f t="shared" si="283"/>
        <v>-3.8566333242208706E-3</v>
      </c>
      <c r="J669" s="5">
        <f t="shared" si="284"/>
        <v>3.2167856373559227E-2</v>
      </c>
      <c r="K669" s="8">
        <v>95.1</v>
      </c>
      <c r="L669" s="8">
        <f t="shared" si="285"/>
        <v>94.406115054350508</v>
      </c>
      <c r="N669" s="10">
        <f t="shared" ref="N669:T669" si="300">N507*(100-$K669)/$K669*$K507/(100-$K507)</f>
        <v>1.2046461901480615E-2</v>
      </c>
      <c r="O669" s="10">
        <f t="shared" si="300"/>
        <v>4.0215676687066999E-2</v>
      </c>
      <c r="P669" s="10">
        <f t="shared" si="300"/>
        <v>1.5722004701052152E-2</v>
      </c>
      <c r="Q669" s="10">
        <f t="shared" si="300"/>
        <v>2.12254015870064E-2</v>
      </c>
      <c r="R669" s="10">
        <f t="shared" si="300"/>
        <v>4.5167305792933821E-2</v>
      </c>
      <c r="S669" s="10">
        <f t="shared" si="300"/>
        <v>3.1972532627754111E-2</v>
      </c>
      <c r="T669" s="10">
        <f t="shared" si="300"/>
        <v>5.8848403430366091E-2</v>
      </c>
      <c r="U669" s="13">
        <f t="shared" si="287"/>
        <v>94.442225795523328</v>
      </c>
    </row>
    <row r="670" spans="1:21" x14ac:dyDescent="0.2">
      <c r="A670">
        <v>18.5</v>
      </c>
      <c r="B670" s="2" t="s">
        <v>98</v>
      </c>
      <c r="C670">
        <v>1500</v>
      </c>
      <c r="D670" s="5">
        <f t="shared" si="278"/>
        <v>7.6231227361998471E-3</v>
      </c>
      <c r="E670" s="5">
        <f t="shared" si="279"/>
        <v>8.7127534014262986E-3</v>
      </c>
      <c r="F670" s="5">
        <f t="shared" si="280"/>
        <v>6.3475535770046443E-3</v>
      </c>
      <c r="G670" s="5">
        <f t="shared" si="281"/>
        <v>2.8412110165328686E-3</v>
      </c>
      <c r="H670" s="5">
        <f t="shared" si="282"/>
        <v>2.9280125966746756E-3</v>
      </c>
      <c r="I670" s="5">
        <f t="shared" si="283"/>
        <v>-2.7135089187306644E-3</v>
      </c>
      <c r="J670" s="5">
        <f t="shared" si="284"/>
        <v>3.2258608964441791E-2</v>
      </c>
      <c r="K670" s="8">
        <v>95.3</v>
      </c>
      <c r="L670" s="8">
        <f t="shared" si="285"/>
        <v>94.632838488654969</v>
      </c>
      <c r="N670" s="10">
        <f t="shared" ref="N670:T670" si="301">N508*(100-$K670)/$K670*$K508/(100-$K508)</f>
        <v>1.1591650487053243E-2</v>
      </c>
      <c r="O670" s="10">
        <f t="shared" si="301"/>
        <v>4.063643677225573E-2</v>
      </c>
      <c r="P670" s="10">
        <f t="shared" si="301"/>
        <v>1.5038711702848791E-2</v>
      </c>
      <c r="Q670" s="10">
        <f t="shared" si="301"/>
        <v>2.0812437777268045E-2</v>
      </c>
      <c r="R670" s="10">
        <f t="shared" si="301"/>
        <v>4.5264096534310391E-2</v>
      </c>
      <c r="S670" s="10">
        <f t="shared" si="301"/>
        <v>3.0833633399677776E-2</v>
      </c>
      <c r="T670" s="10">
        <f t="shared" si="301"/>
        <v>5.799775337354944E-2</v>
      </c>
      <c r="U670" s="13">
        <f t="shared" si="287"/>
        <v>94.518159118143984</v>
      </c>
    </row>
    <row r="671" spans="1:21" x14ac:dyDescent="0.2">
      <c r="A671">
        <v>22</v>
      </c>
      <c r="B671" s="2" t="s">
        <v>98</v>
      </c>
      <c r="C671">
        <v>1500</v>
      </c>
      <c r="D671" s="5">
        <f t="shared" si="278"/>
        <v>7.4612878867941282E-3</v>
      </c>
      <c r="E671" s="5">
        <f t="shared" si="279"/>
        <v>8.5351922548856235E-3</v>
      </c>
      <c r="F671" s="5">
        <f t="shared" si="280"/>
        <v>6.4813381329123509E-3</v>
      </c>
      <c r="G671" s="5">
        <f t="shared" si="281"/>
        <v>1.3194392734191818E-3</v>
      </c>
      <c r="H671" s="5">
        <f t="shared" si="282"/>
        <v>1.452204153609013E-3</v>
      </c>
      <c r="I671" s="5">
        <f t="shared" si="283"/>
        <v>-2.8827340153098902E-3</v>
      </c>
      <c r="J671" s="5">
        <f t="shared" si="284"/>
        <v>3.1043323033225718E-2</v>
      </c>
      <c r="K671" s="8">
        <v>95.5</v>
      </c>
      <c r="L671" s="8">
        <f t="shared" si="285"/>
        <v>94.859697044946614</v>
      </c>
      <c r="N671" s="10">
        <f t="shared" ref="N671:T671" si="302">N509*(100-$K671)/$K671*$K509/(100-$K509)</f>
        <v>1.1245982680693911E-2</v>
      </c>
      <c r="O671" s="10">
        <f t="shared" si="302"/>
        <v>3.8581381179693737E-2</v>
      </c>
      <c r="P671" s="10">
        <f t="shared" si="302"/>
        <v>1.4632665900408664E-2</v>
      </c>
      <c r="Q671" s="10">
        <f t="shared" si="302"/>
        <v>1.9924374966894479E-2</v>
      </c>
      <c r="R671" s="10">
        <f t="shared" si="302"/>
        <v>4.2532578240492683E-2</v>
      </c>
      <c r="S671" s="10">
        <f t="shared" si="302"/>
        <v>2.9490192882000634E-2</v>
      </c>
      <c r="T671" s="10">
        <f t="shared" si="302"/>
        <v>5.3410050719536063E-2</v>
      </c>
      <c r="U671" s="13">
        <f t="shared" si="287"/>
        <v>94.929794842658453</v>
      </c>
    </row>
    <row r="672" spans="1:21" x14ac:dyDescent="0.2">
      <c r="A672">
        <v>30</v>
      </c>
      <c r="B672" s="2" t="s">
        <v>98</v>
      </c>
      <c r="C672">
        <v>1500</v>
      </c>
      <c r="D672" s="5">
        <f t="shared" si="278"/>
        <v>5.3074096049783547E-3</v>
      </c>
      <c r="E672" s="5">
        <f t="shared" si="279"/>
        <v>7.1626090077758497E-3</v>
      </c>
      <c r="F672" s="5">
        <f t="shared" si="280"/>
        <v>4.4132017793236597E-3</v>
      </c>
      <c r="G672" s="5">
        <f t="shared" si="281"/>
        <v>3.3621575804770459E-3</v>
      </c>
      <c r="H672" s="5">
        <f t="shared" si="282"/>
        <v>4.7576655670288695E-3</v>
      </c>
      <c r="I672" s="5">
        <f t="shared" si="283"/>
        <v>1.7289247898356896E-4</v>
      </c>
      <c r="J672" s="5">
        <f t="shared" si="284"/>
        <v>2.4613853724927262E-2</v>
      </c>
      <c r="K672" s="8">
        <v>95.9</v>
      </c>
      <c r="L672" s="8">
        <f t="shared" si="285"/>
        <v>95.313820006957243</v>
      </c>
      <c r="N672" s="10">
        <f t="shared" ref="N672:T672" si="303">N510*(100-$K672)/$K672*$K510/(100-$K510)</f>
        <v>9.0265942890000624E-3</v>
      </c>
      <c r="O672" s="10">
        <f t="shared" si="303"/>
        <v>3.3298526665099464E-2</v>
      </c>
      <c r="P672" s="10">
        <f t="shared" si="303"/>
        <v>1.1753009480125786E-2</v>
      </c>
      <c r="Q672" s="10">
        <f t="shared" si="303"/>
        <v>1.6949548019919745E-2</v>
      </c>
      <c r="R672" s="10">
        <f t="shared" si="303"/>
        <v>3.764925593960379E-2</v>
      </c>
      <c r="S672" s="10">
        <f t="shared" si="303"/>
        <v>2.5153085849677962E-2</v>
      </c>
      <c r="T672" s="10">
        <f t="shared" si="303"/>
        <v>4.9789789743494642E-2</v>
      </c>
      <c r="U672" s="13">
        <f t="shared" si="287"/>
        <v>95.257165745948029</v>
      </c>
    </row>
    <row r="673" spans="1:21" x14ac:dyDescent="0.2">
      <c r="A673">
        <v>37</v>
      </c>
      <c r="B673" s="2" t="s">
        <v>98</v>
      </c>
      <c r="C673">
        <v>1500</v>
      </c>
      <c r="D673" s="5">
        <f t="shared" si="278"/>
        <v>1.1367858463429623E-2</v>
      </c>
      <c r="E673" s="5">
        <f t="shared" si="279"/>
        <v>1.5727043673093716E-3</v>
      </c>
      <c r="F673" s="5">
        <f t="shared" si="280"/>
        <v>7.4913271353993505E-3</v>
      </c>
      <c r="G673" s="5">
        <f t="shared" si="281"/>
        <v>4.6531411463891781E-3</v>
      </c>
      <c r="H673" s="5">
        <f t="shared" si="282"/>
        <v>-1.3203476986818202E-3</v>
      </c>
      <c r="I673" s="5">
        <f t="shared" si="283"/>
        <v>-4.16467479883742E-3</v>
      </c>
      <c r="J673" s="5">
        <f t="shared" si="284"/>
        <v>2.7432410950463504E-2</v>
      </c>
      <c r="K673" s="8">
        <v>96.1</v>
      </c>
      <c r="L673" s="8">
        <f t="shared" si="285"/>
        <v>95.541084654769577</v>
      </c>
      <c r="N673" s="10">
        <f t="shared" ref="N673:T673" si="304">N511*(100-$K673)/$K673*$K511/(100-$K511)</f>
        <v>1.2970147208128398E-2</v>
      </c>
      <c r="O673" s="10">
        <f t="shared" si="304"/>
        <v>3.6577742208275199E-2</v>
      </c>
      <c r="P673" s="10">
        <f t="shared" si="304"/>
        <v>1.4825179643661521E-2</v>
      </c>
      <c r="Q673" s="10">
        <f t="shared" si="304"/>
        <v>1.9301928681262348E-2</v>
      </c>
      <c r="R673" s="10">
        <f t="shared" si="304"/>
        <v>3.9291262231084367E-2</v>
      </c>
      <c r="S673" s="10">
        <f t="shared" si="304"/>
        <v>2.6040853666262343E-2</v>
      </c>
      <c r="T673" s="10">
        <f t="shared" si="304"/>
        <v>4.7032419565471766E-2</v>
      </c>
      <c r="U673" s="13">
        <f t="shared" si="287"/>
        <v>95.508026429115674</v>
      </c>
    </row>
    <row r="674" spans="1:21" x14ac:dyDescent="0.2">
      <c r="A674">
        <v>45</v>
      </c>
      <c r="B674" s="2" t="s">
        <v>98</v>
      </c>
      <c r="C674">
        <v>1500</v>
      </c>
      <c r="D674" s="5">
        <f t="shared" si="278"/>
        <v>5.4279820000800831E-3</v>
      </c>
      <c r="E674" s="5">
        <f t="shared" si="279"/>
        <v>6.804813649075564E-3</v>
      </c>
      <c r="F674" s="5">
        <f t="shared" si="280"/>
        <v>6.1733018470017317E-3</v>
      </c>
      <c r="G674" s="5">
        <f t="shared" si="281"/>
        <v>2.4198818200099198E-3</v>
      </c>
      <c r="H674" s="5">
        <f t="shared" si="282"/>
        <v>2.4716268194070953E-3</v>
      </c>
      <c r="I674" s="5">
        <f t="shared" si="283"/>
        <v>-1.5260799052881219E-3</v>
      </c>
      <c r="J674" s="5">
        <f t="shared" si="284"/>
        <v>2.3555585942416059E-2</v>
      </c>
      <c r="K674" s="8">
        <v>96.3</v>
      </c>
      <c r="L674" s="8">
        <f t="shared" si="285"/>
        <v>95.76848490875642</v>
      </c>
      <c r="N674" s="10">
        <f t="shared" ref="N674:T674" si="305">N512*(100-$K674)/$K674*$K512/(100-$K512)</f>
        <v>8.6531863685665247E-3</v>
      </c>
      <c r="O674" s="10">
        <f t="shared" si="305"/>
        <v>3.0303969946129963E-2</v>
      </c>
      <c r="P674" s="10">
        <f t="shared" si="305"/>
        <v>1.1578658907375819E-2</v>
      </c>
      <c r="Q674" s="10">
        <f t="shared" si="305"/>
        <v>1.5956532723042441E-2</v>
      </c>
      <c r="R674" s="10">
        <f t="shared" si="305"/>
        <v>3.4231067938352989E-2</v>
      </c>
      <c r="S674" s="10">
        <f t="shared" si="305"/>
        <v>2.4754831188971579E-2</v>
      </c>
      <c r="T674" s="10">
        <f t="shared" si="305"/>
        <v>4.5327112172702341E-2</v>
      </c>
      <c r="U674" s="13">
        <f t="shared" si="287"/>
        <v>95.663834636557894</v>
      </c>
    </row>
    <row r="675" spans="1:21" x14ac:dyDescent="0.2">
      <c r="A675">
        <v>55</v>
      </c>
      <c r="B675" s="2" t="s">
        <v>98</v>
      </c>
      <c r="C675">
        <v>1500</v>
      </c>
      <c r="D675" s="5">
        <f t="shared" si="278"/>
        <v>4.1493382629990451E-3</v>
      </c>
      <c r="E675" s="5">
        <f t="shared" si="279"/>
        <v>6.9571162312913326E-3</v>
      </c>
      <c r="F675" s="5">
        <f t="shared" si="280"/>
        <v>6.5508251317454719E-3</v>
      </c>
      <c r="G675" s="5">
        <f t="shared" si="281"/>
        <v>2.5558877819197162E-3</v>
      </c>
      <c r="H675" s="5">
        <f t="shared" si="282"/>
        <v>2.67522860929989E-3</v>
      </c>
      <c r="I675" s="5">
        <f t="shared" si="283"/>
        <v>5.4913029641315281E-4</v>
      </c>
      <c r="J675" s="5">
        <f t="shared" si="284"/>
        <v>1.7550078576084926E-2</v>
      </c>
      <c r="K675" s="8">
        <v>96.5</v>
      </c>
      <c r="L675" s="8">
        <f t="shared" si="285"/>
        <v>95.996020890325795</v>
      </c>
      <c r="N675" s="10">
        <f t="shared" ref="N675:T675" si="306">N513*(100-$K675)/$K675*$K513/(100-$K513)</f>
        <v>7.5825922350121417E-3</v>
      </c>
      <c r="O675" s="10">
        <f t="shared" si="306"/>
        <v>2.5203426497615214E-2</v>
      </c>
      <c r="P675" s="10">
        <f t="shared" si="306"/>
        <v>1.0621437086894978E-2</v>
      </c>
      <c r="Q675" s="10">
        <f t="shared" si="306"/>
        <v>1.4414375214630093E-2</v>
      </c>
      <c r="R675" s="10">
        <f t="shared" si="306"/>
        <v>2.9311562577363975E-2</v>
      </c>
      <c r="S675" s="10">
        <f t="shared" si="306"/>
        <v>2.3627143516068552E-2</v>
      </c>
      <c r="T675" s="10">
        <f t="shared" si="306"/>
        <v>4.0987604889753504E-2</v>
      </c>
      <c r="U675" s="13">
        <f t="shared" si="287"/>
        <v>96.06262315735313</v>
      </c>
    </row>
    <row r="676" spans="1:21" x14ac:dyDescent="0.2">
      <c r="A676">
        <v>75</v>
      </c>
      <c r="B676" s="2" t="s">
        <v>98</v>
      </c>
      <c r="C676">
        <v>1500</v>
      </c>
      <c r="D676" s="5">
        <f t="shared" si="278"/>
        <v>4.3559625071154153E-3</v>
      </c>
      <c r="E676" s="5">
        <f t="shared" si="279"/>
        <v>6.814737018599179E-3</v>
      </c>
      <c r="F676" s="5">
        <f t="shared" si="280"/>
        <v>6.7145882774912596E-3</v>
      </c>
      <c r="G676" s="5">
        <f t="shared" si="281"/>
        <v>3.6717199423882546E-3</v>
      </c>
      <c r="H676" s="5">
        <f t="shared" si="282"/>
        <v>4.1420868793098503E-3</v>
      </c>
      <c r="I676" s="5">
        <f t="shared" si="283"/>
        <v>-3.3410597578072826E-3</v>
      </c>
      <c r="J676" s="5">
        <f t="shared" si="284"/>
        <v>1.6520187559299532E-2</v>
      </c>
      <c r="K676" s="8">
        <v>96.7</v>
      </c>
      <c r="L676" s="8">
        <f t="shared" si="285"/>
        <v>96.223692721030886</v>
      </c>
      <c r="N676" s="10">
        <f t="shared" ref="N676:T676" si="307">N514*(100-$K676)/$K676*$K514/(100-$K514)</f>
        <v>6.750105963084934E-3</v>
      </c>
      <c r="O676" s="10">
        <f t="shared" si="307"/>
        <v>2.0835246746154605E-2</v>
      </c>
      <c r="P676" s="10">
        <f t="shared" si="307"/>
        <v>9.818686224481064E-3</v>
      </c>
      <c r="Q676" s="10">
        <f t="shared" si="307"/>
        <v>1.2619340519464457E-2</v>
      </c>
      <c r="R676" s="10">
        <f t="shared" si="307"/>
        <v>2.5492487578301668E-2</v>
      </c>
      <c r="S676" s="10">
        <f t="shared" si="307"/>
        <v>2.2298256519551609E-2</v>
      </c>
      <c r="T676" s="10">
        <f t="shared" si="307"/>
        <v>3.88782224263962E-2</v>
      </c>
      <c r="U676" s="13">
        <f t="shared" si="287"/>
        <v>96.257672787134524</v>
      </c>
    </row>
    <row r="677" spans="1:21" x14ac:dyDescent="0.2">
      <c r="A677">
        <v>90</v>
      </c>
      <c r="B677" s="2" t="s">
        <v>98</v>
      </c>
      <c r="C677">
        <v>1500</v>
      </c>
      <c r="D677" s="5">
        <f t="shared" si="278"/>
        <v>3.856539078773355E-3</v>
      </c>
      <c r="E677" s="5">
        <f t="shared" si="279"/>
        <v>6.7147743664216497E-3</v>
      </c>
      <c r="F677" s="5">
        <f t="shared" si="280"/>
        <v>5.94404773014897E-3</v>
      </c>
      <c r="G677" s="5">
        <f t="shared" si="281"/>
        <v>3.2952333343879078E-3</v>
      </c>
      <c r="H677" s="5">
        <f t="shared" si="282"/>
        <v>3.3010115878972998E-3</v>
      </c>
      <c r="I677" s="5">
        <f t="shared" si="283"/>
        <v>-1.1297925303461465E-3</v>
      </c>
      <c r="J677" s="5">
        <f t="shared" si="284"/>
        <v>1.4303238038435181E-2</v>
      </c>
      <c r="K677" s="8">
        <v>96.9</v>
      </c>
      <c r="L677" s="8">
        <f t="shared" si="285"/>
        <v>96.451500522570072</v>
      </c>
      <c r="N677" s="10">
        <f t="shared" ref="N677:T677" si="308">N515*(100-$K677)/$K677*$K515/(100-$K515)</f>
        <v>6.5826224956937766E-3</v>
      </c>
      <c r="O677" s="10">
        <f t="shared" si="308"/>
        <v>2.0110302719442669E-2</v>
      </c>
      <c r="P677" s="10">
        <f t="shared" si="308"/>
        <v>9.4659967870976032E-3</v>
      </c>
      <c r="Q677" s="10">
        <f t="shared" si="308"/>
        <v>1.2329068829999212E-2</v>
      </c>
      <c r="R677" s="10">
        <f t="shared" si="308"/>
        <v>2.4346253266778726E-2</v>
      </c>
      <c r="S677" s="10">
        <f t="shared" si="308"/>
        <v>2.1175335650350992E-2</v>
      </c>
      <c r="T677" s="10">
        <f t="shared" si="308"/>
        <v>3.628505160571819E-2</v>
      </c>
      <c r="U677" s="13">
        <f t="shared" si="287"/>
        <v>96.498545303775757</v>
      </c>
    </row>
    <row r="678" spans="1:21" x14ac:dyDescent="0.2">
      <c r="A678">
        <v>110</v>
      </c>
      <c r="B678" s="2" t="s">
        <v>98</v>
      </c>
      <c r="C678">
        <v>1500</v>
      </c>
      <c r="D678" s="5">
        <f t="shared" si="278"/>
        <v>5.3073664055827453E-3</v>
      </c>
      <c r="E678" s="5">
        <f t="shared" si="279"/>
        <v>8.382148945257295E-3</v>
      </c>
      <c r="F678" s="5">
        <f t="shared" si="280"/>
        <v>6.801535745945754E-3</v>
      </c>
      <c r="G678" s="5">
        <f t="shared" si="281"/>
        <v>3.2927470840511536E-3</v>
      </c>
      <c r="H678" s="5">
        <f t="shared" si="282"/>
        <v>3.3172258036962346E-3</v>
      </c>
      <c r="I678" s="5">
        <f t="shared" si="283"/>
        <v>-1.2851531919729903E-3</v>
      </c>
      <c r="J678" s="5">
        <f t="shared" si="284"/>
        <v>1.2665806683247637E-2</v>
      </c>
      <c r="K678" s="8">
        <v>97</v>
      </c>
      <c r="L678" s="8">
        <f>100/(1+(1+0.25)*(100/K678-1))</f>
        <v>96.277915632754357</v>
      </c>
      <c r="N678" s="10">
        <f t="shared" ref="N678:T678" si="309">N516*(100-$K678)/$K678*$K516/(100-$K516)</f>
        <v>8.3627313322123947E-3</v>
      </c>
      <c r="O678" s="10">
        <f t="shared" si="309"/>
        <v>2.0239166501037114E-2</v>
      </c>
      <c r="P678" s="10">
        <f t="shared" si="309"/>
        <v>1.1823879433966912E-2</v>
      </c>
      <c r="Q678" s="10">
        <f t="shared" si="309"/>
        <v>1.4341619887760648E-2</v>
      </c>
      <c r="R678" s="10">
        <f t="shared" si="309"/>
        <v>2.5055158298922093E-2</v>
      </c>
      <c r="S678" s="10">
        <f t="shared" si="309"/>
        <v>2.4667419393548048E-2</v>
      </c>
      <c r="T678" s="10">
        <f t="shared" si="309"/>
        <v>3.8481677475807795E-2</v>
      </c>
      <c r="U678" s="13">
        <f t="shared" si="287"/>
        <v>96.294428846415116</v>
      </c>
    </row>
    <row r="679" spans="1:21" x14ac:dyDescent="0.2">
      <c r="A679">
        <v>132</v>
      </c>
      <c r="B679" s="2" t="s">
        <v>98</v>
      </c>
      <c r="C679">
        <v>1500</v>
      </c>
      <c r="D679" s="5">
        <f t="shared" si="278"/>
        <v>4.8829257657028828E-3</v>
      </c>
      <c r="E679" s="5">
        <f t="shared" si="279"/>
        <v>6.6831146381655937E-3</v>
      </c>
      <c r="F679" s="5">
        <f t="shared" si="280"/>
        <v>4.6493880720271316E-3</v>
      </c>
      <c r="G679" s="5">
        <f t="shared" si="281"/>
        <v>3.7361979397152328E-3</v>
      </c>
      <c r="H679" s="5">
        <f t="shared" si="282"/>
        <v>3.8583622578343066E-3</v>
      </c>
      <c r="I679" s="5">
        <f t="shared" si="283"/>
        <v>-2.35786219809829E-3</v>
      </c>
      <c r="J679" s="5">
        <f t="shared" si="284"/>
        <v>1.5722156267862129E-2</v>
      </c>
      <c r="K679" s="8">
        <v>97.1</v>
      </c>
      <c r="L679" s="8">
        <f t="shared" ref="L679:L692" si="310">100/(1+(1+0.25)*(100/K679-1))</f>
        <v>96.40109208240257</v>
      </c>
      <c r="N679" s="10">
        <f t="shared" ref="N679:T679" si="311">N517*(100-$K679)/$K679*$K517/(100-$K517)</f>
        <v>7.3109102173405036E-3</v>
      </c>
      <c r="O679" s="10">
        <f t="shared" si="311"/>
        <v>2.138378237555327E-2</v>
      </c>
      <c r="P679" s="10">
        <f t="shared" si="311"/>
        <v>9.9570424159040362E-3</v>
      </c>
      <c r="Q679" s="10">
        <f t="shared" si="311"/>
        <v>1.2846610454287899E-2</v>
      </c>
      <c r="R679" s="10">
        <f t="shared" si="311"/>
        <v>2.5583813706872495E-2</v>
      </c>
      <c r="S679" s="10">
        <f t="shared" si="311"/>
        <v>2.086567649319938E-2</v>
      </c>
      <c r="T679" s="10">
        <f t="shared" si="311"/>
        <v>3.7174282743208976E-2</v>
      </c>
      <c r="U679" s="13">
        <f t="shared" si="287"/>
        <v>96.415811367315513</v>
      </c>
    </row>
    <row r="680" spans="1:21" x14ac:dyDescent="0.2">
      <c r="A680">
        <v>160</v>
      </c>
      <c r="B680" s="2" t="s">
        <v>98</v>
      </c>
      <c r="C680">
        <v>1500</v>
      </c>
      <c r="D680" s="5">
        <f t="shared" si="278"/>
        <v>4.6555828609408274E-3</v>
      </c>
      <c r="E680" s="5">
        <f t="shared" si="279"/>
        <v>7.0417501737158328E-3</v>
      </c>
      <c r="F680" s="5">
        <f t="shared" si="280"/>
        <v>4.4740801098674815E-3</v>
      </c>
      <c r="G680" s="5">
        <f t="shared" si="281"/>
        <v>3.9727496752687969E-3</v>
      </c>
      <c r="H680" s="5">
        <f t="shared" si="282"/>
        <v>4.0710729660213413E-3</v>
      </c>
      <c r="I680" s="5">
        <f t="shared" si="283"/>
        <v>-1.80023893147295E-3</v>
      </c>
      <c r="J680" s="5">
        <f t="shared" si="284"/>
        <v>1.3433896999712716E-2</v>
      </c>
      <c r="K680" s="8">
        <v>97.2</v>
      </c>
      <c r="L680" s="8">
        <f t="shared" si="310"/>
        <v>96.524329692154907</v>
      </c>
      <c r="N680" s="10">
        <f t="shared" ref="N680:T680" si="312">N518*(100-$K680)/$K680*$K518/(100-$K518)</f>
        <v>7.1631860832999158E-3</v>
      </c>
      <c r="O680" s="10">
        <f t="shared" si="312"/>
        <v>1.957693795866983E-2</v>
      </c>
      <c r="P680" s="10">
        <f t="shared" si="312"/>
        <v>9.8722957473256646E-3</v>
      </c>
      <c r="Q680" s="10">
        <f t="shared" si="312"/>
        <v>1.2504368529242266E-2</v>
      </c>
      <c r="R680" s="10">
        <f t="shared" si="312"/>
        <v>2.3932779122645142E-2</v>
      </c>
      <c r="S680" s="10">
        <f t="shared" si="312"/>
        <v>2.0640723589038391E-2</v>
      </c>
      <c r="T680" s="10">
        <f t="shared" si="312"/>
        <v>3.5848893854054063E-2</v>
      </c>
      <c r="U680" s="13">
        <f t="shared" si="287"/>
        <v>96.539177280899338</v>
      </c>
    </row>
    <row r="681" spans="1:21" x14ac:dyDescent="0.2">
      <c r="A681">
        <v>200</v>
      </c>
      <c r="B681" s="2" t="s">
        <v>98</v>
      </c>
      <c r="C681">
        <v>1500</v>
      </c>
      <c r="D681" s="5">
        <f t="shared" si="278"/>
        <v>4.2756973479078815E-3</v>
      </c>
      <c r="E681" s="5">
        <f t="shared" si="279"/>
        <v>6.4040592077322933E-3</v>
      </c>
      <c r="F681" s="5">
        <f t="shared" si="280"/>
        <v>4.8114163390518341E-3</v>
      </c>
      <c r="G681" s="5">
        <f t="shared" si="281"/>
        <v>3.3323170760291079E-3</v>
      </c>
      <c r="H681" s="5">
        <f t="shared" si="282"/>
        <v>3.4430326579212508E-3</v>
      </c>
      <c r="I681" s="5">
        <f t="shared" si="283"/>
        <v>-1.7146580927285965E-3</v>
      </c>
      <c r="J681" s="5">
        <f t="shared" si="284"/>
        <v>1.2769604382106042E-2</v>
      </c>
      <c r="K681" s="8">
        <v>97.4</v>
      </c>
      <c r="L681" s="8">
        <f t="shared" si="310"/>
        <v>96.770988574267278</v>
      </c>
      <c r="N681" s="10">
        <f t="shared" ref="N681:T681" si="313">N519*(100-$K681)/$K681*$K519/(100-$K519)</f>
        <v>6.6123782223641327E-3</v>
      </c>
      <c r="O681" s="10">
        <f t="shared" si="313"/>
        <v>1.8280640770536493E-2</v>
      </c>
      <c r="P681" s="10">
        <f t="shared" si="313"/>
        <v>9.2079490811423914E-3</v>
      </c>
      <c r="Q681" s="10">
        <f t="shared" si="313"/>
        <v>1.1647382261322911E-2</v>
      </c>
      <c r="R681" s="10">
        <f t="shared" si="313"/>
        <v>2.2262444028409288E-2</v>
      </c>
      <c r="S681" s="10">
        <f t="shared" si="313"/>
        <v>1.9520082377341794E-2</v>
      </c>
      <c r="T681" s="10">
        <f t="shared" si="313"/>
        <v>3.3321468918019778E-2</v>
      </c>
      <c r="U681" s="13">
        <f t="shared" si="287"/>
        <v>96.775304692651915</v>
      </c>
    </row>
    <row r="682" spans="1:21" x14ac:dyDescent="0.2">
      <c r="A682">
        <v>250</v>
      </c>
      <c r="B682" s="2" t="s">
        <v>98</v>
      </c>
      <c r="C682">
        <v>1500</v>
      </c>
      <c r="D682" s="5">
        <f t="shared" si="278"/>
        <v>4.1307322391953769E-3</v>
      </c>
      <c r="E682" s="5">
        <f t="shared" si="279"/>
        <v>5.9543686575964094E-3</v>
      </c>
      <c r="F682" s="5">
        <f t="shared" si="280"/>
        <v>4.549598245812525E-3</v>
      </c>
      <c r="G682" s="5">
        <f t="shared" si="281"/>
        <v>3.0584722622539195E-3</v>
      </c>
      <c r="H682" s="5">
        <f t="shared" si="282"/>
        <v>3.1777497750966124E-3</v>
      </c>
      <c r="I682" s="5">
        <f t="shared" si="283"/>
        <v>-1.3777379273270801E-3</v>
      </c>
      <c r="J682" s="5">
        <f t="shared" si="284"/>
        <v>1.1695839166625047E-2</v>
      </c>
      <c r="K682" s="8">
        <v>97.4</v>
      </c>
      <c r="L682" s="8">
        <f t="shared" si="310"/>
        <v>96.770988574267278</v>
      </c>
      <c r="N682" s="10">
        <f t="shared" ref="N682:T682" si="314">N520*(100-$K682)/$K682*$K520/(100-$K520)</f>
        <v>6.3504314741967454E-3</v>
      </c>
      <c r="O682" s="10">
        <f t="shared" si="314"/>
        <v>1.718500295976275E-2</v>
      </c>
      <c r="P682" s="10">
        <f t="shared" si="314"/>
        <v>8.7771011939603259E-3</v>
      </c>
      <c r="Q682" s="10">
        <f t="shared" si="314"/>
        <v>1.106132535116471E-2</v>
      </c>
      <c r="R682" s="10">
        <f t="shared" si="314"/>
        <v>2.088709094364579E-2</v>
      </c>
      <c r="S682" s="10">
        <f t="shared" si="314"/>
        <v>1.8428845479934657E-2</v>
      </c>
      <c r="T682" s="10">
        <f t="shared" si="314"/>
        <v>3.1189022419252789E-2</v>
      </c>
      <c r="U682" s="13">
        <f t="shared" si="287"/>
        <v>96.975431105144935</v>
      </c>
    </row>
    <row r="683" spans="1:21" x14ac:dyDescent="0.2">
      <c r="A683">
        <v>315</v>
      </c>
      <c r="B683" s="2" t="s">
        <v>98</v>
      </c>
      <c r="C683">
        <v>1500</v>
      </c>
      <c r="D683" s="5">
        <f t="shared" si="278"/>
        <v>4.0025651757084283E-3</v>
      </c>
      <c r="E683" s="5">
        <f t="shared" si="279"/>
        <v>5.5072111730131365E-3</v>
      </c>
      <c r="F683" s="5">
        <f t="shared" si="280"/>
        <v>4.2826300483006022E-3</v>
      </c>
      <c r="G683" s="5">
        <f t="shared" si="281"/>
        <v>2.7837323135525352E-3</v>
      </c>
      <c r="H683" s="5">
        <f t="shared" si="282"/>
        <v>2.9128002248660148E-3</v>
      </c>
      <c r="I683" s="5">
        <f t="shared" si="283"/>
        <v>-1.1243163171334308E-3</v>
      </c>
      <c r="J683" s="5">
        <f t="shared" si="284"/>
        <v>1.0689819199685462E-2</v>
      </c>
      <c r="K683" s="8">
        <v>97.4</v>
      </c>
      <c r="L683" s="8">
        <f t="shared" si="310"/>
        <v>96.770988574267278</v>
      </c>
      <c r="N683" s="10">
        <f t="shared" ref="N683:T683" si="315">N521*(100-$K683)/$K683*$K521/(100-$K521)</f>
        <v>6.0889409109551292E-3</v>
      </c>
      <c r="O683" s="10">
        <f t="shared" si="315"/>
        <v>1.6090518321974785E-2</v>
      </c>
      <c r="P683" s="10">
        <f t="shared" si="315"/>
        <v>8.3463670332991867E-3</v>
      </c>
      <c r="Q683" s="10">
        <f t="shared" si="315"/>
        <v>1.0467141468892995E-2</v>
      </c>
      <c r="R683" s="10">
        <f t="shared" si="315"/>
        <v>1.9512397369834941E-2</v>
      </c>
      <c r="S683" s="10">
        <f t="shared" si="315"/>
        <v>1.7326836172981464E-2</v>
      </c>
      <c r="T683" s="10">
        <f t="shared" si="315"/>
        <v>2.9054441817992729E-2</v>
      </c>
      <c r="U683" s="13">
        <f t="shared" si="287"/>
        <v>97.176588464390349</v>
      </c>
    </row>
    <row r="684" spans="1:21" x14ac:dyDescent="0.2">
      <c r="A684">
        <v>355</v>
      </c>
      <c r="B684" s="2" t="s">
        <v>98</v>
      </c>
      <c r="C684">
        <v>1500</v>
      </c>
      <c r="D684" s="5">
        <f t="shared" si="278"/>
        <v>3.7840981991324619E-3</v>
      </c>
      <c r="E684" s="5">
        <f t="shared" si="279"/>
        <v>5.2827383665064315E-3</v>
      </c>
      <c r="F684" s="5">
        <f t="shared" si="280"/>
        <v>4.1984617929273077E-3</v>
      </c>
      <c r="G684" s="5">
        <f t="shared" si="281"/>
        <v>2.7408787504927812E-3</v>
      </c>
      <c r="H684" s="5">
        <f t="shared" si="282"/>
        <v>2.8354036757614609E-3</v>
      </c>
      <c r="I684" s="5">
        <f t="shared" si="283"/>
        <v>-1.02635578280319E-3</v>
      </c>
      <c r="J684" s="5">
        <f t="shared" si="284"/>
        <v>1.0283448218209739E-2</v>
      </c>
      <c r="K684" s="8">
        <v>97.4</v>
      </c>
      <c r="L684" s="8">
        <f t="shared" si="310"/>
        <v>96.770988574267278</v>
      </c>
      <c r="N684" s="10">
        <f t="shared" ref="N684:T684" si="316">N522*(100-$K684)/$K684*$K522/(100-$K522)</f>
        <v>5.8072152468392332E-3</v>
      </c>
      <c r="O684" s="10">
        <f t="shared" si="316"/>
        <v>1.5486711505581854E-2</v>
      </c>
      <c r="P684" s="10">
        <f t="shared" si="316"/>
        <v>7.9911650419414934E-3</v>
      </c>
      <c r="Q684" s="10">
        <f t="shared" si="316"/>
        <v>1.0052589567315034E-2</v>
      </c>
      <c r="R684" s="10">
        <f t="shared" si="316"/>
        <v>1.8811465560210797E-2</v>
      </c>
      <c r="S684" s="10">
        <f t="shared" si="316"/>
        <v>1.6717053128280607E-2</v>
      </c>
      <c r="T684" s="10">
        <f t="shared" si="316"/>
        <v>2.8098673220226966E-2</v>
      </c>
      <c r="U684" s="13">
        <f t="shared" si="287"/>
        <v>97.266928364743833</v>
      </c>
    </row>
    <row r="685" spans="1:21" x14ac:dyDescent="0.2">
      <c r="A685">
        <v>400</v>
      </c>
      <c r="B685" s="2" t="s">
        <v>98</v>
      </c>
      <c r="C685">
        <v>1500</v>
      </c>
      <c r="D685" s="5">
        <f t="shared" si="278"/>
        <v>3.392697145619003E-3</v>
      </c>
      <c r="E685" s="5">
        <f t="shared" si="279"/>
        <v>5.048665074320953E-3</v>
      </c>
      <c r="F685" s="5">
        <f t="shared" si="280"/>
        <v>4.0431012704286243E-3</v>
      </c>
      <c r="G685" s="5">
        <f t="shared" si="281"/>
        <v>2.7244244364683298E-3</v>
      </c>
      <c r="H685" s="5">
        <f t="shared" si="282"/>
        <v>2.8531870702588683E-3</v>
      </c>
      <c r="I685" s="5">
        <f t="shared" si="283"/>
        <v>-1.7363027673443499E-4</v>
      </c>
      <c r="J685" s="5">
        <f t="shared" si="284"/>
        <v>9.3427612266062596E-3</v>
      </c>
      <c r="K685" s="8">
        <v>97.4</v>
      </c>
      <c r="L685" s="8">
        <f t="shared" si="310"/>
        <v>96.770988574267278</v>
      </c>
      <c r="N685" s="10">
        <f t="shared" ref="N685:T685" si="317">N523*(100-$K685)/$K685*$K523/(100-$K523)</f>
        <v>5.5017866448933287E-3</v>
      </c>
      <c r="O685" s="10">
        <f t="shared" si="317"/>
        <v>1.4936118494481109E-2</v>
      </c>
      <c r="P685" s="10">
        <f t="shared" si="317"/>
        <v>7.5980393194783474E-3</v>
      </c>
      <c r="Q685" s="10">
        <f t="shared" si="317"/>
        <v>9.6955574151207004E-3</v>
      </c>
      <c r="R685" s="10">
        <f t="shared" si="317"/>
        <v>1.8172444936057332E-2</v>
      </c>
      <c r="S685" s="10">
        <f t="shared" si="317"/>
        <v>1.6127741535334722E-2</v>
      </c>
      <c r="T685" s="10">
        <f t="shared" si="317"/>
        <v>2.7231205946967582E-2</v>
      </c>
      <c r="U685" s="13">
        <f t="shared" si="287"/>
        <v>97.349067494317012</v>
      </c>
    </row>
    <row r="686" spans="1:21" x14ac:dyDescent="0.2">
      <c r="A686">
        <v>500</v>
      </c>
      <c r="B686" s="2" t="s">
        <v>98</v>
      </c>
      <c r="C686">
        <v>1500</v>
      </c>
      <c r="D686" s="5">
        <f t="shared" si="278"/>
        <v>3.3530284954758384E-3</v>
      </c>
      <c r="E686" s="5">
        <f t="shared" si="279"/>
        <v>4.8294976804658177E-3</v>
      </c>
      <c r="F686" s="5">
        <f t="shared" si="280"/>
        <v>4.0327253296038278E-3</v>
      </c>
      <c r="G686" s="5">
        <f t="shared" si="281"/>
        <v>2.6641005625299627E-3</v>
      </c>
      <c r="H686" s="5">
        <f t="shared" si="282"/>
        <v>2.6712036336960197E-3</v>
      </c>
      <c r="I686" s="5">
        <f t="shared" si="283"/>
        <v>-8.4970723986005359E-4</v>
      </c>
      <c r="J686" s="5">
        <f t="shared" si="284"/>
        <v>9.47670501485391E-3</v>
      </c>
      <c r="K686" s="8">
        <v>97.4</v>
      </c>
      <c r="L686" s="8">
        <f t="shared" si="310"/>
        <v>96.770988574267278</v>
      </c>
      <c r="N686" s="10">
        <f t="shared" ref="N686:T686" si="318">N524*(100-$K686)/$K686*$K524/(100-$K524)</f>
        <v>5.244376462639545E-3</v>
      </c>
      <c r="O686" s="10">
        <f t="shared" si="318"/>
        <v>1.4272421391424893E-2</v>
      </c>
      <c r="P686" s="10">
        <f t="shared" si="318"/>
        <v>7.2808166209286235E-3</v>
      </c>
      <c r="Q686" s="10">
        <f t="shared" si="318"/>
        <v>9.2202440993154056E-3</v>
      </c>
      <c r="R686" s="10">
        <f t="shared" si="318"/>
        <v>1.7402807632792561E-2</v>
      </c>
      <c r="S686" s="10">
        <f t="shared" si="318"/>
        <v>1.5493400188385433E-2</v>
      </c>
      <c r="T686" s="10">
        <f t="shared" si="318"/>
        <v>2.6177553476765331E-2</v>
      </c>
      <c r="U686" s="13">
        <f t="shared" si="287"/>
        <v>97.449022989435505</v>
      </c>
    </row>
    <row r="687" spans="1:21" x14ac:dyDescent="0.2">
      <c r="A687">
        <v>560</v>
      </c>
      <c r="B687" s="2" t="s">
        <v>98</v>
      </c>
      <c r="C687">
        <v>1500</v>
      </c>
      <c r="D687" s="5">
        <f t="shared" si="278"/>
        <v>3.2990693582952597E-3</v>
      </c>
      <c r="E687" s="5">
        <f t="shared" si="279"/>
        <v>4.7635306011395984E-3</v>
      </c>
      <c r="F687" s="5">
        <f t="shared" si="280"/>
        <v>4.3814090825863676E-3</v>
      </c>
      <c r="G687" s="5">
        <f t="shared" si="281"/>
        <v>2.5953866450288549E-3</v>
      </c>
      <c r="H687" s="5">
        <f t="shared" si="282"/>
        <v>2.5125650486140828E-3</v>
      </c>
      <c r="I687" s="5">
        <f t="shared" si="283"/>
        <v>-9.7488436187210398E-4</v>
      </c>
      <c r="J687" s="5">
        <f t="shared" si="284"/>
        <v>8.3773411415040463E-3</v>
      </c>
      <c r="K687" s="8">
        <v>97.4</v>
      </c>
      <c r="L687" s="8">
        <f t="shared" si="310"/>
        <v>96.770988574267278</v>
      </c>
      <c r="N687" s="10">
        <f t="shared" ref="N687:T687" si="319">N525*(100-$K687)/$K687*$K525/(100-$K525)</f>
        <v>5.0940204306675089E-3</v>
      </c>
      <c r="O687" s="10">
        <f t="shared" si="319"/>
        <v>1.2972128832669343E-2</v>
      </c>
      <c r="P687" s="10">
        <f t="shared" si="319"/>
        <v>7.1764143219293745E-3</v>
      </c>
      <c r="Q687" s="10">
        <f t="shared" si="319"/>
        <v>8.8645386801185968E-3</v>
      </c>
      <c r="R687" s="10">
        <f t="shared" si="319"/>
        <v>1.610447829381154E-2</v>
      </c>
      <c r="S687" s="10">
        <f t="shared" si="319"/>
        <v>1.5327890069871919E-2</v>
      </c>
      <c r="T687" s="10">
        <f t="shared" si="319"/>
        <v>2.4954417515296097E-2</v>
      </c>
      <c r="U687" s="13">
        <f t="shared" si="287"/>
        <v>97.565314409221173</v>
      </c>
    </row>
    <row r="688" spans="1:21" x14ac:dyDescent="0.2">
      <c r="A688">
        <v>630</v>
      </c>
      <c r="B688" s="2" t="s">
        <v>98</v>
      </c>
      <c r="C688">
        <v>1500</v>
      </c>
      <c r="D688" s="5">
        <f t="shared" si="278"/>
        <v>3.1015393587848147E-3</v>
      </c>
      <c r="E688" s="5">
        <f t="shared" si="279"/>
        <v>4.6418517389668137E-3</v>
      </c>
      <c r="F688" s="5">
        <f t="shared" si="280"/>
        <v>4.7879828792824937E-3</v>
      </c>
      <c r="G688" s="5">
        <f t="shared" si="281"/>
        <v>2.6442299092346647E-3</v>
      </c>
      <c r="H688" s="5">
        <f t="shared" si="282"/>
        <v>2.6723982439759257E-3</v>
      </c>
      <c r="I688" s="5">
        <f t="shared" si="283"/>
        <v>-4.2812486961386897E-4</v>
      </c>
      <c r="J688" s="5">
        <f t="shared" si="284"/>
        <v>6.679621460155126E-3</v>
      </c>
      <c r="K688" s="8">
        <v>97.4</v>
      </c>
      <c r="L688" s="8">
        <f t="shared" si="310"/>
        <v>96.770988574267278</v>
      </c>
      <c r="N688" s="10">
        <f t="shared" ref="N688:T688" si="320">N526*(100-$K688)/$K688*$K526/(100-$K526)</f>
        <v>4.9234514953102257E-3</v>
      </c>
      <c r="O688" s="10">
        <f t="shared" si="320"/>
        <v>1.164083018158008E-2</v>
      </c>
      <c r="P688" s="10">
        <f t="shared" si="320"/>
        <v>7.0542944791707803E-3</v>
      </c>
      <c r="Q688" s="10">
        <f t="shared" si="320"/>
        <v>8.5728575072235164E-3</v>
      </c>
      <c r="R688" s="10">
        <f t="shared" si="320"/>
        <v>1.4861172054241397E-2</v>
      </c>
      <c r="S688" s="10">
        <f t="shared" si="320"/>
        <v>1.5316373945568607E-2</v>
      </c>
      <c r="T688" s="10">
        <f t="shared" si="320"/>
        <v>2.4099498720785928E-2</v>
      </c>
      <c r="U688" s="13">
        <f t="shared" si="287"/>
        <v>97.646761984466465</v>
      </c>
    </row>
    <row r="689" spans="1:21" x14ac:dyDescent="0.2">
      <c r="A689">
        <v>710</v>
      </c>
      <c r="B689" s="2" t="s">
        <v>98</v>
      </c>
      <c r="C689">
        <v>1500</v>
      </c>
      <c r="D689" s="5">
        <f t="shared" si="278"/>
        <v>3.1224173916501001E-3</v>
      </c>
      <c r="E689" s="5">
        <f t="shared" si="279"/>
        <v>4.6589175844220995E-3</v>
      </c>
      <c r="F689" s="5">
        <f t="shared" si="280"/>
        <v>5.1104504833938448E-3</v>
      </c>
      <c r="G689" s="5">
        <f t="shared" si="281"/>
        <v>2.654227490015558E-3</v>
      </c>
      <c r="H689" s="5">
        <f t="shared" si="282"/>
        <v>2.6705930988748412E-3</v>
      </c>
      <c r="I689" s="5">
        <f t="shared" si="283"/>
        <v>-4.2757643388328243E-4</v>
      </c>
      <c r="J689" s="5">
        <f t="shared" si="284"/>
        <v>6.478436330709391E-3</v>
      </c>
      <c r="K689" s="8">
        <v>97.4</v>
      </c>
      <c r="L689" s="8">
        <f t="shared" si="310"/>
        <v>96.770988574267278</v>
      </c>
      <c r="N689" s="10">
        <f t="shared" ref="N689:T689" si="321">N527*(100-$K689)/$K689*$K527/(100-$K527)</f>
        <v>4.9564624139902267E-3</v>
      </c>
      <c r="O689" s="10">
        <f t="shared" si="321"/>
        <v>1.1487878780977409E-2</v>
      </c>
      <c r="P689" s="10">
        <f t="shared" si="321"/>
        <v>7.1521695931410292E-3</v>
      </c>
      <c r="Q689" s="10">
        <f t="shared" si="321"/>
        <v>8.6340001753769345E-3</v>
      </c>
      <c r="R689" s="10">
        <f t="shared" si="321"/>
        <v>1.47751107212622E-2</v>
      </c>
      <c r="S689" s="10">
        <f t="shared" si="321"/>
        <v>1.5628811472424346E-2</v>
      </c>
      <c r="T689" s="10">
        <f t="shared" si="321"/>
        <v>2.4267465945182538E-2</v>
      </c>
      <c r="U689" s="13">
        <f t="shared" si="287"/>
        <v>97.630749120515247</v>
      </c>
    </row>
    <row r="690" spans="1:21" x14ac:dyDescent="0.2">
      <c r="A690">
        <v>800</v>
      </c>
      <c r="B690" s="2" t="s">
        <v>98</v>
      </c>
      <c r="C690">
        <v>1500</v>
      </c>
      <c r="D690" s="5">
        <f t="shared" si="278"/>
        <v>3.144810576746513E-3</v>
      </c>
      <c r="E690" s="5">
        <f t="shared" si="279"/>
        <v>4.6746237586678327E-3</v>
      </c>
      <c r="F690" s="5">
        <f t="shared" si="280"/>
        <v>5.4316150456720017E-3</v>
      </c>
      <c r="G690" s="5">
        <f t="shared" si="281"/>
        <v>2.6567695865345117E-3</v>
      </c>
      <c r="H690" s="5">
        <f t="shared" si="282"/>
        <v>2.6682835459869159E-3</v>
      </c>
      <c r="I690" s="5">
        <f t="shared" si="283"/>
        <v>-4.3171796726791667E-4</v>
      </c>
      <c r="J690" s="5">
        <f t="shared" si="284"/>
        <v>6.2821289568942128E-3</v>
      </c>
      <c r="K690" s="8">
        <v>97.4</v>
      </c>
      <c r="L690" s="8">
        <f t="shared" si="310"/>
        <v>96.770988574267278</v>
      </c>
      <c r="N690" s="10">
        <f t="shared" ref="N690:T690" si="322">N528*(100-$K690)/$K690*$K528/(100-$K528)</f>
        <v>4.9895810321479942E-3</v>
      </c>
      <c r="O690" s="10">
        <f t="shared" si="322"/>
        <v>1.1334313564652069E-2</v>
      </c>
      <c r="P690" s="10">
        <f t="shared" si="322"/>
        <v>7.24944576547259E-3</v>
      </c>
      <c r="Q690" s="10">
        <f t="shared" si="322"/>
        <v>8.6935633930290187E-3</v>
      </c>
      <c r="R690" s="10">
        <f t="shared" si="322"/>
        <v>1.4685892886888695E-2</v>
      </c>
      <c r="S690" s="10">
        <f t="shared" si="322"/>
        <v>1.5936985919806294E-2</v>
      </c>
      <c r="T690" s="10">
        <f t="shared" si="322"/>
        <v>2.4426513503234031E-2</v>
      </c>
      <c r="U690" s="13">
        <f t="shared" si="287"/>
        <v>97.61559143762274</v>
      </c>
    </row>
    <row r="691" spans="1:21" x14ac:dyDescent="0.2">
      <c r="A691">
        <v>900</v>
      </c>
      <c r="B691" s="2" t="s">
        <v>98</v>
      </c>
      <c r="C691">
        <v>1500</v>
      </c>
      <c r="D691" s="5">
        <f t="shared" si="278"/>
        <v>2.9602079458961074E-3</v>
      </c>
      <c r="E691" s="5">
        <f t="shared" si="279"/>
        <v>4.4373721266439126E-3</v>
      </c>
      <c r="F691" s="5">
        <f t="shared" si="280"/>
        <v>4.8907516076311525E-3</v>
      </c>
      <c r="G691" s="5">
        <f t="shared" si="281"/>
        <v>2.6538408711996794E-3</v>
      </c>
      <c r="H691" s="5">
        <f t="shared" si="282"/>
        <v>2.6651465938798066E-3</v>
      </c>
      <c r="I691" s="5">
        <f t="shared" si="283"/>
        <v>-4.5950185582870756E-4</v>
      </c>
      <c r="J691" s="5">
        <f t="shared" si="284"/>
        <v>6.2051103476659462E-3</v>
      </c>
      <c r="K691" s="8">
        <v>97.4</v>
      </c>
      <c r="L691" s="8">
        <f t="shared" si="310"/>
        <v>96.770988574267278</v>
      </c>
      <c r="N691" s="10">
        <f t="shared" ref="N691:T691" si="323">N529*(100-$K691)/$K691*$K529/(100-$K529)</f>
        <v>4.7000438783008185E-3</v>
      </c>
      <c r="O691" s="10">
        <f t="shared" si="323"/>
        <v>1.0950863324788698E-2</v>
      </c>
      <c r="P691" s="10">
        <f t="shared" si="323"/>
        <v>6.7991012866521613E-3</v>
      </c>
      <c r="Q691" s="10">
        <f t="shared" si="323"/>
        <v>8.2214103411454385E-3</v>
      </c>
      <c r="R691" s="10">
        <f t="shared" si="323"/>
        <v>1.4140397487032897E-2</v>
      </c>
      <c r="S691" s="10">
        <f t="shared" si="323"/>
        <v>1.493960520544318E-2</v>
      </c>
      <c r="T691" s="10">
        <f t="shared" si="323"/>
        <v>2.3352927637087906E-2</v>
      </c>
      <c r="U691" s="13">
        <f t="shared" si="287"/>
        <v>97.717998648715493</v>
      </c>
    </row>
    <row r="692" spans="1:21" x14ac:dyDescent="0.2">
      <c r="A692">
        <v>1000</v>
      </c>
      <c r="B692" s="2" t="s">
        <v>98</v>
      </c>
      <c r="C692">
        <v>1500</v>
      </c>
      <c r="D692" s="5">
        <f t="shared" si="278"/>
        <v>2.7670956353853526E-3</v>
      </c>
      <c r="E692" s="5">
        <f t="shared" si="279"/>
        <v>4.2018085342336864E-3</v>
      </c>
      <c r="F692" s="5">
        <f t="shared" si="280"/>
        <v>4.3503117084977318E-3</v>
      </c>
      <c r="G692" s="5">
        <f t="shared" si="281"/>
        <v>2.6458746383787937E-3</v>
      </c>
      <c r="H692" s="5">
        <f t="shared" si="282"/>
        <v>2.6586668557024608E-3</v>
      </c>
      <c r="I692" s="5">
        <f t="shared" si="283"/>
        <v>-4.5196064450390983E-4</v>
      </c>
      <c r="J692" s="5">
        <f t="shared" si="284"/>
        <v>6.0953390644738741E-3</v>
      </c>
      <c r="K692" s="8">
        <v>97.4</v>
      </c>
      <c r="L692" s="8">
        <f t="shared" si="310"/>
        <v>96.770988574267278</v>
      </c>
      <c r="N692" s="10">
        <f t="shared" ref="N692:T692" si="324">N530*(100-$K692)/$K692*$K530/(100-$K530)</f>
        <v>4.4091379897582758E-3</v>
      </c>
      <c r="O692" s="10">
        <f t="shared" si="324"/>
        <v>1.056045600877095E-2</v>
      </c>
      <c r="P692" s="10">
        <f t="shared" si="324"/>
        <v>6.3477716120999518E-3</v>
      </c>
      <c r="Q692" s="10">
        <f t="shared" si="324"/>
        <v>7.7503332817718913E-3</v>
      </c>
      <c r="R692" s="10">
        <f t="shared" si="324"/>
        <v>1.3586560282711605E-2</v>
      </c>
      <c r="S692" s="10">
        <f t="shared" si="324"/>
        <v>1.3943205695503587E-2</v>
      </c>
      <c r="T692" s="10">
        <f t="shared" si="324"/>
        <v>2.2267135792167984E-2</v>
      </c>
      <c r="U692" s="13">
        <f t="shared" si="287"/>
        <v>97.821788942191432</v>
      </c>
    </row>
    <row r="693" spans="1:21" x14ac:dyDescent="0.2">
      <c r="D693" s="5"/>
      <c r="E693" s="5"/>
      <c r="F693" s="5"/>
      <c r="G693" s="5"/>
      <c r="H693" s="5"/>
      <c r="I693" s="5"/>
      <c r="J693" s="5"/>
      <c r="L693" s="5"/>
      <c r="N693" s="11"/>
      <c r="O693" s="11"/>
      <c r="P693" s="10"/>
      <c r="Q693" s="10"/>
      <c r="R693" s="10"/>
      <c r="S693" s="10"/>
      <c r="T693" s="10"/>
    </row>
    <row r="694" spans="1:21" x14ac:dyDescent="0.2">
      <c r="A694">
        <v>0.12</v>
      </c>
      <c r="B694" s="2" t="s">
        <v>98</v>
      </c>
      <c r="C694">
        <v>3000</v>
      </c>
      <c r="D694" s="5">
        <f t="shared" ref="D694:D731" si="325">-1/9*T694+28/45*R694-8/45*O694+4/9*S694-22/9*Q694-8/45*P694+128/45*N694</f>
        <v>0.1430789093001697</v>
      </c>
      <c r="E694" s="5">
        <f t="shared" ref="E694:E731" si="326">2/3*T694-6/5*R694+8/15*O694-8/3*S694+8/3*Q694+128/15*P694-128/15*N694</f>
        <v>5.1649539200865124E-2</v>
      </c>
      <c r="F694" s="5">
        <f t="shared" ref="F694:F731" si="327">-8/9*T694+56/45*R694-16/45*O694+32/9*S694-32/9*Q694-256/45*P694+256/45*N694</f>
        <v>5.1260090710790407E-2</v>
      </c>
      <c r="G694" s="5">
        <f t="shared" ref="G694:G731" si="328">-8/3*T694+56/5*R694-128/15*O694+8/3*S694-8/3*Q694-128/15*P694+128/15*N694</f>
        <v>-6.1180507210867319E-4</v>
      </c>
      <c r="H694" s="5">
        <f t="shared" ref="H694:H731" si="329">32/9*T694-416/45*R694+256/45*O694-32/9*S694+32/9*Q694+256/45*P694-256/45*N694</f>
        <v>1.3694691992475194E-3</v>
      </c>
      <c r="I694" s="5">
        <f t="shared" ref="I694:I731" si="330">-2*R694+10*Q694-8*P694</f>
        <v>-0.17747404598102579</v>
      </c>
      <c r="J694" s="5">
        <f t="shared" ref="J694:J731" si="331">4/9*T694-28/45*R694+128/45*O694-4/9*S694-68/9*Q694+368/45*P694-128/45*N694</f>
        <v>0.33404549139589229</v>
      </c>
      <c r="K694" s="8">
        <v>71.400000000000006</v>
      </c>
      <c r="L694" s="8">
        <f>100/(1+(1+0.15)*(100/K694-1))</f>
        <v>68.462939879183054</v>
      </c>
      <c r="N694" s="10">
        <f t="shared" ref="N694:T694" si="332">N532*(100-$K694)/$K694*$K532/(100-$K532)</f>
        <v>0.13570017152160513</v>
      </c>
      <c r="O694" s="10">
        <f t="shared" si="332"/>
        <v>0.31569913574160263</v>
      </c>
      <c r="P694" s="10">
        <f t="shared" si="332"/>
        <v>0.15823031234302157</v>
      </c>
      <c r="Q694" s="10">
        <f t="shared" si="332"/>
        <v>0.17650216762769944</v>
      </c>
      <c r="R694" s="10">
        <f t="shared" si="332"/>
        <v>0.3383266117569238</v>
      </c>
      <c r="S694" s="10">
        <f t="shared" si="332"/>
        <v>0.24095230510207005</v>
      </c>
      <c r="T694" s="10">
        <f t="shared" si="332"/>
        <v>0.4033176487538303</v>
      </c>
      <c r="U694" s="13">
        <f t="shared" ref="U694:U731" si="333">100/(1+T694)</f>
        <v>71.259703808900056</v>
      </c>
    </row>
    <row r="695" spans="1:21" x14ac:dyDescent="0.2">
      <c r="A695">
        <v>0.18</v>
      </c>
      <c r="B695" s="2" t="s">
        <v>98</v>
      </c>
      <c r="C695">
        <v>3000</v>
      </c>
      <c r="D695" s="5">
        <f t="shared" si="325"/>
        <v>0.13782350588418674</v>
      </c>
      <c r="E695" s="5">
        <f t="shared" si="326"/>
        <v>4.2155026240166649E-2</v>
      </c>
      <c r="F695" s="5">
        <f t="shared" si="327"/>
        <v>5.7992457169471656E-2</v>
      </c>
      <c r="G695" s="5">
        <f t="shared" si="328"/>
        <v>1.3015333164418941E-3</v>
      </c>
      <c r="H695" s="5">
        <f t="shared" si="329"/>
        <v>2.3685959992558736E-3</v>
      </c>
      <c r="I695" s="5">
        <f t="shared" si="330"/>
        <v>-0.175508645689187</v>
      </c>
      <c r="J695" s="5">
        <f t="shared" si="331"/>
        <v>0.28224558698581681</v>
      </c>
      <c r="K695" s="8">
        <v>75.2</v>
      </c>
      <c r="L695" s="8">
        <f t="shared" ref="L695:L716" si="334">100/(1+(1+0.15)*(100/K695-1))</f>
        <v>72.50289240262245</v>
      </c>
      <c r="N695" s="10">
        <f t="shared" ref="N695:T695" si="335">N533*(100-$K695)/$K695*$K533/(100-$K533)</f>
        <v>0.12577956756782871</v>
      </c>
      <c r="O695" s="10">
        <f t="shared" si="335"/>
        <v>0.25919715289301426</v>
      </c>
      <c r="P695" s="10">
        <f t="shared" si="335"/>
        <v>0.14724000328958201</v>
      </c>
      <c r="Q695" s="10">
        <f t="shared" si="335"/>
        <v>0.15651693611300746</v>
      </c>
      <c r="R695" s="10">
        <f t="shared" si="335"/>
        <v>0.28137899025130281</v>
      </c>
      <c r="S695" s="10">
        <f t="shared" si="335"/>
        <v>0.22169559552461024</v>
      </c>
      <c r="T695" s="10">
        <f t="shared" si="335"/>
        <v>0.34837805990615273</v>
      </c>
      <c r="U695" s="13">
        <f t="shared" si="333"/>
        <v>74.163176466220463</v>
      </c>
    </row>
    <row r="696" spans="1:21" x14ac:dyDescent="0.2">
      <c r="A696">
        <v>0.25</v>
      </c>
      <c r="B696" s="2" t="s">
        <v>98</v>
      </c>
      <c r="C696">
        <v>3000</v>
      </c>
      <c r="D696" s="5">
        <f t="shared" si="325"/>
        <v>8.5477628309819864E-2</v>
      </c>
      <c r="E696" s="5">
        <f t="shared" si="326"/>
        <v>3.7330818364341378E-2</v>
      </c>
      <c r="F696" s="5">
        <f t="shared" si="327"/>
        <v>4.53851122834249E-2</v>
      </c>
      <c r="G696" s="5">
        <f t="shared" si="328"/>
        <v>1.9727568252789762E-3</v>
      </c>
      <c r="H696" s="5">
        <f t="shared" si="329"/>
        <v>3.5769894203608321E-3</v>
      </c>
      <c r="I696" s="5">
        <f t="shared" si="330"/>
        <v>-9.6522681159084245E-2</v>
      </c>
      <c r="J696" s="5">
        <f t="shared" si="331"/>
        <v>0.22494982592664273</v>
      </c>
      <c r="K696" s="8">
        <v>78.3</v>
      </c>
      <c r="L696" s="8">
        <f t="shared" si="334"/>
        <v>75.831678853324291</v>
      </c>
      <c r="N696" s="10">
        <f t="shared" ref="N696:T696" si="336">N534*(100-$K696)/$K696*$K534/(100-$K534)</f>
        <v>8.7620393189581591E-2</v>
      </c>
      <c r="O696" s="10">
        <f t="shared" si="336"/>
        <v>0.22679079823126996</v>
      </c>
      <c r="P696" s="10">
        <f t="shared" si="336"/>
        <v>0.1055355485039739</v>
      </c>
      <c r="Q696" s="10">
        <f t="shared" si="336"/>
        <v>0.12393558790689764</v>
      </c>
      <c r="R696" s="10">
        <f t="shared" si="336"/>
        <v>0.2457970860981348</v>
      </c>
      <c r="S696" s="10">
        <f t="shared" si="336"/>
        <v>0.17755711142111436</v>
      </c>
      <c r="T696" s="10">
        <f t="shared" si="336"/>
        <v>0.30217044997078396</v>
      </c>
      <c r="U696" s="13">
        <f t="shared" si="333"/>
        <v>76.794861995404389</v>
      </c>
    </row>
    <row r="697" spans="1:21" x14ac:dyDescent="0.2">
      <c r="A697">
        <v>0.37</v>
      </c>
      <c r="B697" s="2" t="s">
        <v>98</v>
      </c>
      <c r="C697">
        <v>3000</v>
      </c>
      <c r="D697" s="5">
        <f t="shared" si="325"/>
        <v>5.6327535033933562E-2</v>
      </c>
      <c r="E697" s="5">
        <f t="shared" si="326"/>
        <v>2.8136674443881682E-2</v>
      </c>
      <c r="F697" s="5">
        <f t="shared" si="327"/>
        <v>3.7556404014255473E-2</v>
      </c>
      <c r="G697" s="5">
        <f t="shared" si="328"/>
        <v>4.6433506898604371E-3</v>
      </c>
      <c r="H697" s="5">
        <f t="shared" si="329"/>
        <v>6.0936526859527995E-3</v>
      </c>
      <c r="I697" s="5">
        <f t="shared" si="330"/>
        <v>-6.1781662230795398E-2</v>
      </c>
      <c r="J697" s="5">
        <f t="shared" si="331"/>
        <v>0.15881056997383017</v>
      </c>
      <c r="K697" s="8">
        <v>81.7</v>
      </c>
      <c r="L697" s="8">
        <f t="shared" si="334"/>
        <v>79.517251447759008</v>
      </c>
      <c r="N697" s="10">
        <f t="shared" ref="N697:T697" si="337">N535*(100-$K697)/$K697*$K535/(100-$K535)</f>
        <v>6.0285579646794062E-2</v>
      </c>
      <c r="O697" s="10">
        <f t="shared" si="337"/>
        <v>0.16427957760416684</v>
      </c>
      <c r="P697" s="10">
        <f t="shared" si="337"/>
        <v>7.450553635737997E-2</v>
      </c>
      <c r="Q697" s="10">
        <f t="shared" si="337"/>
        <v>8.9558056766602709E-2</v>
      </c>
      <c r="R697" s="10">
        <f t="shared" si="337"/>
        <v>0.1806589695188914</v>
      </c>
      <c r="S697" s="10">
        <f t="shared" si="337"/>
        <v>0.13351667571408385</v>
      </c>
      <c r="T697" s="10">
        <f t="shared" si="337"/>
        <v>0.22978652461091861</v>
      </c>
      <c r="U697" s="13">
        <f t="shared" si="333"/>
        <v>81.314925801157344</v>
      </c>
    </row>
    <row r="698" spans="1:21" x14ac:dyDescent="0.2">
      <c r="A698">
        <v>0.55000000000000004</v>
      </c>
      <c r="B698" s="2" t="s">
        <v>98</v>
      </c>
      <c r="C698">
        <v>3000</v>
      </c>
      <c r="D698" s="5">
        <f t="shared" si="325"/>
        <v>4.1117066116419965E-2</v>
      </c>
      <c r="E698" s="5">
        <f t="shared" si="326"/>
        <v>2.5300667868508597E-2</v>
      </c>
      <c r="F698" s="5">
        <f t="shared" si="327"/>
        <v>3.2843047482980281E-2</v>
      </c>
      <c r="G698" s="5">
        <f t="shared" si="328"/>
        <v>5.4220240138436182E-3</v>
      </c>
      <c r="H698" s="5">
        <f t="shared" si="329"/>
        <v>6.863159893011006E-3</v>
      </c>
      <c r="I698" s="5">
        <f t="shared" si="330"/>
        <v>-4.7234382987492995E-2</v>
      </c>
      <c r="J698" s="5">
        <f t="shared" si="331"/>
        <v>0.13489189472502466</v>
      </c>
      <c r="K698" s="8">
        <v>84.6</v>
      </c>
      <c r="L698" s="8">
        <f t="shared" si="334"/>
        <v>82.689864138402882</v>
      </c>
      <c r="N698" s="10">
        <f t="shared" ref="N698:T698" si="338">N536*(100-$K698)/$K698*$K536/(100-$K536)</f>
        <v>4.6228599568222541E-2</v>
      </c>
      <c r="O698" s="10">
        <f t="shared" si="338"/>
        <v>0.1389368887855392</v>
      </c>
      <c r="P698" s="10">
        <f t="shared" si="338"/>
        <v>5.8876984718621003E-2</v>
      </c>
      <c r="Q698" s="10">
        <f t="shared" si="338"/>
        <v>7.3190644603972621E-2</v>
      </c>
      <c r="R698" s="10">
        <f t="shared" si="338"/>
        <v>0.15406247563912559</v>
      </c>
      <c r="S698" s="10">
        <f t="shared" si="338"/>
        <v>0.1124378596321321</v>
      </c>
      <c r="T698" s="10">
        <f t="shared" si="338"/>
        <v>0.19920347711229508</v>
      </c>
      <c r="U698" s="13">
        <f t="shared" si="333"/>
        <v>83.38868416292614</v>
      </c>
    </row>
    <row r="699" spans="1:21" x14ac:dyDescent="0.2">
      <c r="A699">
        <v>0.75</v>
      </c>
      <c r="B699" s="2" t="s">
        <v>98</v>
      </c>
      <c r="C699">
        <v>3000</v>
      </c>
      <c r="D699" s="5">
        <f t="shared" si="325"/>
        <v>3.8255732636423873E-2</v>
      </c>
      <c r="E699" s="5">
        <f t="shared" si="326"/>
        <v>1.9021932042167955E-2</v>
      </c>
      <c r="F699" s="5">
        <f t="shared" si="327"/>
        <v>1.7795853427405139E-2</v>
      </c>
      <c r="G699" s="5">
        <f t="shared" si="328"/>
        <v>4.7551965566800525E-3</v>
      </c>
      <c r="H699" s="5">
        <f t="shared" si="329"/>
        <v>7.2268254955291655E-3</v>
      </c>
      <c r="I699" s="5">
        <f t="shared" si="330"/>
        <v>-2.6686717753254208E-2</v>
      </c>
      <c r="J699" s="5">
        <f t="shared" si="331"/>
        <v>0.1297767975181168</v>
      </c>
      <c r="K699" s="8">
        <v>86.3</v>
      </c>
      <c r="L699" s="8">
        <f t="shared" si="334"/>
        <v>84.562245847827157</v>
      </c>
      <c r="N699" s="10">
        <f t="shared" ref="N699:T699" si="339">N537*(100-$K699)/$K699*$K537/(100-$K537)</f>
        <v>4.5665356626037469E-2</v>
      </c>
      <c r="O699" s="10">
        <f t="shared" si="339"/>
        <v>0.14885401198368184</v>
      </c>
      <c r="P699" s="10">
        <f t="shared" si="339"/>
        <v>5.3916551461691796E-2</v>
      </c>
      <c r="Q699" s="10">
        <f t="shared" si="339"/>
        <v>7.2362578680316814E-2</v>
      </c>
      <c r="R699" s="10">
        <f t="shared" si="339"/>
        <v>0.15949004643144399</v>
      </c>
      <c r="S699" s="10">
        <f t="shared" si="339"/>
        <v>9.716986412195136E-2</v>
      </c>
      <c r="T699" s="10">
        <f t="shared" si="339"/>
        <v>0.19014561992306858</v>
      </c>
      <c r="U699" s="13">
        <f t="shared" si="333"/>
        <v>84.023331536912281</v>
      </c>
    </row>
    <row r="700" spans="1:21" x14ac:dyDescent="0.2">
      <c r="A700">
        <v>1.1000000000000001</v>
      </c>
      <c r="B700" s="2" t="s">
        <v>98</v>
      </c>
      <c r="C700">
        <v>3000</v>
      </c>
      <c r="D700" s="5">
        <f t="shared" si="325"/>
        <v>3.0571132656447689E-2</v>
      </c>
      <c r="E700" s="5">
        <f t="shared" si="326"/>
        <v>1.6972165355693569E-2</v>
      </c>
      <c r="F700" s="5">
        <f t="shared" si="327"/>
        <v>1.6731988811887172E-2</v>
      </c>
      <c r="G700" s="5">
        <f t="shared" si="328"/>
        <v>3.1409756322081095E-3</v>
      </c>
      <c r="H700" s="5">
        <f t="shared" si="329"/>
        <v>3.857375576916261E-3</v>
      </c>
      <c r="I700" s="5">
        <f t="shared" si="330"/>
        <v>-1.9407022415397823E-2</v>
      </c>
      <c r="J700" s="5">
        <f t="shared" si="331"/>
        <v>9.7679681483468742E-2</v>
      </c>
      <c r="K700" s="8">
        <v>87.8</v>
      </c>
      <c r="L700" s="8">
        <f t="shared" si="334"/>
        <v>86.22213493076697</v>
      </c>
      <c r="N700" s="10">
        <f t="shared" ref="N700:T700" si="340">N538*(100-$K700)/$K700*$K538/(100-$K538)</f>
        <v>3.7177293402581961E-2</v>
      </c>
      <c r="O700" s="10">
        <f t="shared" si="340"/>
        <v>0.11515891224579429</v>
      </c>
      <c r="P700" s="10">
        <f t="shared" si="340"/>
        <v>4.4651864008029438E-2</v>
      </c>
      <c r="Q700" s="10">
        <f t="shared" si="340"/>
        <v>5.8590329628017836E-2</v>
      </c>
      <c r="R700" s="10">
        <f t="shared" si="340"/>
        <v>0.12404770331567032</v>
      </c>
      <c r="S700" s="10">
        <f t="shared" si="340"/>
        <v>8.0741283789477786E-2</v>
      </c>
      <c r="T700" s="10">
        <f t="shared" si="340"/>
        <v>0.14954629710122358</v>
      </c>
      <c r="U700" s="13">
        <f t="shared" si="333"/>
        <v>86.990841736576428</v>
      </c>
    </row>
    <row r="701" spans="1:21" x14ac:dyDescent="0.2">
      <c r="A701">
        <v>1.5</v>
      </c>
      <c r="B701" s="2" t="s">
        <v>98</v>
      </c>
      <c r="C701">
        <v>3000</v>
      </c>
      <c r="D701" s="5">
        <f t="shared" si="325"/>
        <v>3.2673848694650676E-2</v>
      </c>
      <c r="E701" s="5">
        <f t="shared" si="326"/>
        <v>1.6735314628635423E-2</v>
      </c>
      <c r="F701" s="5">
        <f t="shared" si="327"/>
        <v>2.2119678815250648E-2</v>
      </c>
      <c r="G701" s="5">
        <f t="shared" si="328"/>
        <v>4.9052552860795462E-4</v>
      </c>
      <c r="H701" s="5">
        <f t="shared" si="329"/>
        <v>8.649857627592572E-4</v>
      </c>
      <c r="I701" s="5">
        <f t="shared" si="330"/>
        <v>-1.2340156404013869E-2</v>
      </c>
      <c r="J701" s="5">
        <f t="shared" si="331"/>
        <v>7.4202037386786934E-2</v>
      </c>
      <c r="K701" s="8">
        <v>88.9</v>
      </c>
      <c r="L701" s="8">
        <f t="shared" si="334"/>
        <v>87.444056459941976</v>
      </c>
      <c r="N701" s="10">
        <f t="shared" ref="N701:T701" si="341">N539*(100-$K701)/$K701*$K539/(100-$K539)</f>
        <v>3.9803788825453698E-2</v>
      </c>
      <c r="O701" s="10">
        <f t="shared" si="341"/>
        <v>0.10027873125286024</v>
      </c>
      <c r="P701" s="10">
        <f t="shared" si="341"/>
        <v>4.8152858273763872E-2</v>
      </c>
      <c r="Q701" s="10">
        <f t="shared" si="341"/>
        <v>5.9067234158719298E-2</v>
      </c>
      <c r="R701" s="10">
        <f t="shared" si="341"/>
        <v>0.10889481590054792</v>
      </c>
      <c r="S701" s="10">
        <f t="shared" si="341"/>
        <v>8.4248151106068314E-2</v>
      </c>
      <c r="T701" s="10">
        <f t="shared" si="341"/>
        <v>0.13474623441267697</v>
      </c>
      <c r="U701" s="13">
        <f t="shared" si="333"/>
        <v>88.125430133511813</v>
      </c>
    </row>
    <row r="702" spans="1:21" x14ac:dyDescent="0.2">
      <c r="A702">
        <v>2.2000000000000002</v>
      </c>
      <c r="B702" s="2" t="s">
        <v>98</v>
      </c>
      <c r="C702">
        <v>3000</v>
      </c>
      <c r="D702" s="5">
        <f t="shared" si="325"/>
        <v>3.1832906640403835E-2</v>
      </c>
      <c r="E702" s="5">
        <f t="shared" si="326"/>
        <v>1.6782186426612278E-2</v>
      </c>
      <c r="F702" s="5">
        <f t="shared" si="327"/>
        <v>1.7924044021687596E-2</v>
      </c>
      <c r="G702" s="5">
        <f t="shared" si="328"/>
        <v>1.0297722937541165E-3</v>
      </c>
      <c r="H702" s="5">
        <f t="shared" si="329"/>
        <v>1.3917457785268816E-3</v>
      </c>
      <c r="I702" s="5">
        <f t="shared" si="330"/>
        <v>-1.5272472905798196E-2</v>
      </c>
      <c r="J702" s="5">
        <f t="shared" si="331"/>
        <v>7.3834522331486574E-2</v>
      </c>
      <c r="K702" s="8">
        <v>90.2</v>
      </c>
      <c r="L702" s="8">
        <f t="shared" si="334"/>
        <v>88.893268946486643</v>
      </c>
      <c r="N702" s="10">
        <f t="shared" ref="N702:T702" si="342">N540*(100-$K702)/$K702*$K540/(100-$K540)</f>
        <v>3.7966772116718034E-2</v>
      </c>
      <c r="O702" s="10">
        <f t="shared" si="342"/>
        <v>9.6055182608697151E-2</v>
      </c>
      <c r="P702" s="10">
        <f t="shared" si="342"/>
        <v>4.5555476690369558E-2</v>
      </c>
      <c r="Q702" s="10">
        <f t="shared" si="342"/>
        <v>5.5743110636981619E-2</v>
      </c>
      <c r="R702" s="10">
        <f t="shared" si="342"/>
        <v>0.10412988287632896</v>
      </c>
      <c r="S702" s="10">
        <f t="shared" si="342"/>
        <v>7.7966910736746539E-2</v>
      </c>
      <c r="T702" s="10">
        <f t="shared" si="342"/>
        <v>0.127522704586673</v>
      </c>
      <c r="U702" s="13">
        <f t="shared" si="333"/>
        <v>88.690010048762602</v>
      </c>
    </row>
    <row r="703" spans="1:21" x14ac:dyDescent="0.2">
      <c r="A703">
        <v>3</v>
      </c>
      <c r="B703" s="2" t="s">
        <v>98</v>
      </c>
      <c r="C703">
        <v>3000</v>
      </c>
      <c r="D703" s="5">
        <f t="shared" si="325"/>
        <v>2.3295431520558428E-2</v>
      </c>
      <c r="E703" s="5">
        <f t="shared" si="326"/>
        <v>1.400947321926227E-2</v>
      </c>
      <c r="F703" s="5">
        <f t="shared" si="327"/>
        <v>1.5158965247081269E-2</v>
      </c>
      <c r="G703" s="5">
        <f t="shared" si="328"/>
        <v>3.0915813825288518E-3</v>
      </c>
      <c r="H703" s="5">
        <f t="shared" si="329"/>
        <v>3.2719906852940461E-3</v>
      </c>
      <c r="I703" s="5">
        <f t="shared" si="330"/>
        <v>-6.2817735913599515E-3</v>
      </c>
      <c r="J703" s="5">
        <f t="shared" si="331"/>
        <v>5.9848076493994304E-2</v>
      </c>
      <c r="K703" s="8">
        <v>91.1</v>
      </c>
      <c r="L703" s="8">
        <f t="shared" si="334"/>
        <v>89.899837173730688</v>
      </c>
      <c r="N703" s="10">
        <f t="shared" ref="N703:T703" si="343">N541*(100-$K703)/$K703*$K541/(100-$K541)</f>
        <v>2.9976383709067668E-2</v>
      </c>
      <c r="O703" s="10">
        <f t="shared" si="343"/>
        <v>8.2288932819413935E-2</v>
      </c>
      <c r="P703" s="10">
        <f t="shared" si="343"/>
        <v>3.6407707597656276E-2</v>
      </c>
      <c r="Q703" s="10">
        <f t="shared" si="343"/>
        <v>4.6501988860425433E-2</v>
      </c>
      <c r="R703" s="10">
        <f t="shared" si="343"/>
        <v>9.0020000707182052E-2</v>
      </c>
      <c r="S703" s="10">
        <f t="shared" si="343"/>
        <v>6.5875895331676232E-2</v>
      </c>
      <c r="T703" s="10">
        <f t="shared" si="343"/>
        <v>0.11239374495735897</v>
      </c>
      <c r="U703" s="13">
        <f t="shared" si="333"/>
        <v>89.896226451572929</v>
      </c>
    </row>
    <row r="704" spans="1:21" x14ac:dyDescent="0.2">
      <c r="A704">
        <v>4</v>
      </c>
      <c r="B704" s="2" t="s">
        <v>98</v>
      </c>
      <c r="C704">
        <v>3000</v>
      </c>
      <c r="D704" s="5">
        <f t="shared" si="325"/>
        <v>1.7154333244731187E-2</v>
      </c>
      <c r="E704" s="5">
        <f t="shared" si="326"/>
        <v>1.2543483850220111E-2</v>
      </c>
      <c r="F704" s="5">
        <f t="shared" si="327"/>
        <v>1.468633763104954E-2</v>
      </c>
      <c r="G704" s="5">
        <f t="shared" si="328"/>
        <v>6.9696814390257933E-3</v>
      </c>
      <c r="H704" s="5">
        <f t="shared" si="329"/>
        <v>7.1301610087677325E-3</v>
      </c>
      <c r="I704" s="5">
        <f t="shared" si="330"/>
        <v>-6.7052258085193717E-3</v>
      </c>
      <c r="J704" s="5">
        <f t="shared" si="331"/>
        <v>5.1717637540646316E-2</v>
      </c>
      <c r="K704" s="8">
        <v>91.8</v>
      </c>
      <c r="L704" s="8">
        <f t="shared" si="334"/>
        <v>90.684579670058284</v>
      </c>
      <c r="N704" s="10">
        <f t="shared" ref="N704:T704" si="344">N542*(100-$K704)/$K704*$K542/(100-$K542)</f>
        <v>2.2900899667312666E-2</v>
      </c>
      <c r="O704" s="10">
        <f t="shared" si="344"/>
        <v>6.8408567464158229E-2</v>
      </c>
      <c r="P704" s="10">
        <f t="shared" si="344"/>
        <v>2.8982916782495767E-2</v>
      </c>
      <c r="Q704" s="10">
        <f t="shared" si="344"/>
        <v>3.7991301301431767E-2</v>
      </c>
      <c r="R704" s="10">
        <f t="shared" si="344"/>
        <v>7.7377452281435458E-2</v>
      </c>
      <c r="S704" s="10">
        <f t="shared" si="344"/>
        <v>5.7485911818851168E-2</v>
      </c>
      <c r="T704" s="10">
        <f t="shared" si="344"/>
        <v>0.10349640890592135</v>
      </c>
      <c r="U704" s="13">
        <f t="shared" si="333"/>
        <v>90.621047058183493</v>
      </c>
    </row>
    <row r="705" spans="1:21" x14ac:dyDescent="0.2">
      <c r="A705">
        <v>5.5</v>
      </c>
      <c r="B705" s="2" t="s">
        <v>98</v>
      </c>
      <c r="C705">
        <v>3000</v>
      </c>
      <c r="D705" s="5">
        <f t="shared" si="325"/>
        <v>1.548492954547824E-2</v>
      </c>
      <c r="E705" s="5">
        <f t="shared" si="326"/>
        <v>1.1234603617697625E-2</v>
      </c>
      <c r="F705" s="5">
        <f t="shared" si="327"/>
        <v>1.6058258190155134E-2</v>
      </c>
      <c r="G705" s="5">
        <f t="shared" si="328"/>
        <v>1.4756927812897835E-3</v>
      </c>
      <c r="H705" s="5">
        <f t="shared" si="329"/>
        <v>1.6849503000817279E-3</v>
      </c>
      <c r="I705" s="5">
        <f t="shared" si="330"/>
        <v>-5.7440865878101433E-3</v>
      </c>
      <c r="J705" s="5">
        <f t="shared" si="331"/>
        <v>4.7131398125826771E-2</v>
      </c>
      <c r="K705" s="8">
        <v>92.6</v>
      </c>
      <c r="L705" s="8">
        <f t="shared" si="334"/>
        <v>91.583423993670252</v>
      </c>
      <c r="N705" s="10">
        <f t="shared" ref="N705:T705" si="345">N543*(100-$K705)/$K705*$K543/(100-$K543)</f>
        <v>2.0836551859516338E-2</v>
      </c>
      <c r="O705" s="10">
        <f t="shared" si="345"/>
        <v>6.1158765713881541E-2</v>
      </c>
      <c r="P705" s="10">
        <f t="shared" si="345"/>
        <v>2.6698929385631568E-2</v>
      </c>
      <c r="Q705" s="10">
        <f t="shared" si="345"/>
        <v>3.43173731308338E-2</v>
      </c>
      <c r="R705" s="10">
        <f t="shared" si="345"/>
        <v>6.7663191405547801E-2</v>
      </c>
      <c r="S705" s="10">
        <f t="shared" si="345"/>
        <v>5.2478758361225508E-2</v>
      </c>
      <c r="T705" s="10">
        <f t="shared" si="345"/>
        <v>8.7325745972719138E-2</v>
      </c>
      <c r="U705" s="13">
        <f t="shared" si="333"/>
        <v>91.968759472847978</v>
      </c>
    </row>
    <row r="706" spans="1:21" x14ac:dyDescent="0.2">
      <c r="A706">
        <v>7.5</v>
      </c>
      <c r="B706" s="2" t="s">
        <v>98</v>
      </c>
      <c r="C706">
        <v>3000</v>
      </c>
      <c r="D706" s="5">
        <f t="shared" si="325"/>
        <v>1.2974807344159504E-2</v>
      </c>
      <c r="E706" s="5">
        <f t="shared" si="326"/>
        <v>8.1384286344762802E-3</v>
      </c>
      <c r="F706" s="5">
        <f t="shared" si="327"/>
        <v>1.0540402802921831E-2</v>
      </c>
      <c r="G706" s="5">
        <f t="shared" si="328"/>
        <v>4.6035180001258724E-3</v>
      </c>
      <c r="H706" s="5">
        <f t="shared" si="329"/>
        <v>4.6035180001263304E-3</v>
      </c>
      <c r="I706" s="5">
        <f t="shared" si="330"/>
        <v>-8.0235932160644952E-3</v>
      </c>
      <c r="J706" s="5">
        <f t="shared" si="331"/>
        <v>4.5500344672917373E-2</v>
      </c>
      <c r="K706" s="8">
        <v>93.3</v>
      </c>
      <c r="L706" s="8">
        <f t="shared" si="334"/>
        <v>92.371664769070833</v>
      </c>
      <c r="N706" s="10">
        <f t="shared" ref="N706:T706" si="346">N544*(100-$K706)/$K706*$K544/(100-$K544)</f>
        <v>1.6595975376942372E-2</v>
      </c>
      <c r="O706" s="10">
        <f t="shared" si="346"/>
        <v>5.4583540509853458E-2</v>
      </c>
      <c r="P706" s="10">
        <f t="shared" si="346"/>
        <v>2.0732785506425232E-2</v>
      </c>
      <c r="Q706" s="10">
        <f t="shared" si="346"/>
        <v>2.790557154734884E-2</v>
      </c>
      <c r="R706" s="10">
        <f t="shared" si="346"/>
        <v>6.0608512319075512E-2</v>
      </c>
      <c r="S706" s="10">
        <f t="shared" si="346"/>
        <v>4.1318687341817754E-2</v>
      </c>
      <c r="T706" s="10">
        <f t="shared" si="346"/>
        <v>7.8337426238662647E-2</v>
      </c>
      <c r="U706" s="13">
        <f t="shared" si="333"/>
        <v>92.735351260884016</v>
      </c>
    </row>
    <row r="707" spans="1:21" x14ac:dyDescent="0.2">
      <c r="A707">
        <v>11</v>
      </c>
      <c r="B707" s="2" t="s">
        <v>98</v>
      </c>
      <c r="C707">
        <v>3000</v>
      </c>
      <c r="D707" s="5">
        <f t="shared" si="325"/>
        <v>8.9166993010792346E-3</v>
      </c>
      <c r="E707" s="5">
        <f t="shared" si="326"/>
        <v>7.1209549574806907E-3</v>
      </c>
      <c r="F707" s="5">
        <f t="shared" si="327"/>
        <v>8.0101618491496551E-3</v>
      </c>
      <c r="G707" s="5">
        <f t="shared" si="328"/>
        <v>3.3045655410608166E-3</v>
      </c>
      <c r="H707" s="5">
        <f t="shared" si="329"/>
        <v>3.3887850261203334E-3</v>
      </c>
      <c r="I707" s="5">
        <f t="shared" si="330"/>
        <v>-4.0439696108746787E-3</v>
      </c>
      <c r="J707" s="5">
        <f t="shared" si="331"/>
        <v>3.6551739496935257E-2</v>
      </c>
      <c r="K707" s="8">
        <v>94</v>
      </c>
      <c r="L707" s="8">
        <f t="shared" si="334"/>
        <v>93.161546085232899</v>
      </c>
      <c r="N707" s="10">
        <f t="shared" ref="N707:T707" si="347">N545*(100-$K707)/$K707*$K545/(100-$K545)</f>
        <v>1.25359357499484E-2</v>
      </c>
      <c r="O707" s="10">
        <f t="shared" si="347"/>
        <v>4.4743283491479574E-2</v>
      </c>
      <c r="P707" s="10">
        <f t="shared" si="347"/>
        <v>1.5909425997138054E-2</v>
      </c>
      <c r="Q707" s="10">
        <f t="shared" si="347"/>
        <v>2.2220537067668588E-2</v>
      </c>
      <c r="R707" s="10">
        <f t="shared" si="347"/>
        <v>4.9486966155228067E-2</v>
      </c>
      <c r="S707" s="10">
        <f t="shared" si="347"/>
        <v>3.2837103818301336E-2</v>
      </c>
      <c r="T707" s="10">
        <f t="shared" si="347"/>
        <v>6.3248936560951291E-2</v>
      </c>
      <c r="U707" s="13">
        <f t="shared" si="333"/>
        <v>94.051352003649484</v>
      </c>
    </row>
    <row r="708" spans="1:21" x14ac:dyDescent="0.2">
      <c r="A708">
        <v>15</v>
      </c>
      <c r="B708" s="2" t="s">
        <v>98</v>
      </c>
      <c r="C708">
        <v>3000</v>
      </c>
      <c r="D708" s="5">
        <f t="shared" si="325"/>
        <v>8.8681484549903503E-3</v>
      </c>
      <c r="E708" s="5">
        <f t="shared" si="326"/>
        <v>7.3514554862577214E-3</v>
      </c>
      <c r="F708" s="5">
        <f t="shared" si="327"/>
        <v>1.3875965802913767E-2</v>
      </c>
      <c r="G708" s="5">
        <f t="shared" si="328"/>
        <v>3.0205759048436837E-3</v>
      </c>
      <c r="H708" s="5">
        <f t="shared" si="329"/>
        <v>3.1685678996901528E-3</v>
      </c>
      <c r="I708" s="5">
        <f t="shared" si="330"/>
        <v>-2.6584588081426663E-3</v>
      </c>
      <c r="J708" s="5">
        <f t="shared" si="331"/>
        <v>3.2331143180429171E-2</v>
      </c>
      <c r="K708" s="8">
        <v>94.5</v>
      </c>
      <c r="L708" s="8">
        <f t="shared" si="334"/>
        <v>93.726754277213004</v>
      </c>
      <c r="N708" s="10">
        <f t="shared" ref="N708:T708" si="348">N546*(100-$K708)/$K708*$K546/(100-$K546)</f>
        <v>1.2988915652849393E-2</v>
      </c>
      <c r="O708" s="10">
        <f t="shared" si="348"/>
        <v>4.2199124031464919E-2</v>
      </c>
      <c r="P708" s="10">
        <f t="shared" si="348"/>
        <v>1.7512851266047829E-2</v>
      </c>
      <c r="Q708" s="10">
        <f t="shared" si="348"/>
        <v>2.3342031521719691E-2</v>
      </c>
      <c r="R708" s="10">
        <f t="shared" si="348"/>
        <v>4.7987981948478482E-2</v>
      </c>
      <c r="S708" s="10">
        <f t="shared" si="348"/>
        <v>3.8396412086331225E-2</v>
      </c>
      <c r="T708" s="10">
        <f t="shared" si="348"/>
        <v>6.5957397920982055E-2</v>
      </c>
      <c r="U708" s="13">
        <f t="shared" si="333"/>
        <v>93.812379551976122</v>
      </c>
    </row>
    <row r="709" spans="1:21" x14ac:dyDescent="0.2">
      <c r="A709">
        <v>18.5</v>
      </c>
      <c r="B709" s="2" t="s">
        <v>98</v>
      </c>
      <c r="C709">
        <v>3000</v>
      </c>
      <c r="D709" s="5">
        <f t="shared" si="325"/>
        <v>7.9151683151906203E-3</v>
      </c>
      <c r="E709" s="5">
        <f t="shared" si="326"/>
        <v>6.3662604717359406E-3</v>
      </c>
      <c r="F709" s="5">
        <f t="shared" si="327"/>
        <v>1.3002898304799337E-2</v>
      </c>
      <c r="G709" s="5">
        <f t="shared" si="328"/>
        <v>2.7429525027028168E-3</v>
      </c>
      <c r="H709" s="5">
        <f t="shared" si="329"/>
        <v>2.8256820678003031E-3</v>
      </c>
      <c r="I709" s="5">
        <f t="shared" si="330"/>
        <v>-2.9180383511322183E-3</v>
      </c>
      <c r="J709" s="5">
        <f t="shared" si="331"/>
        <v>2.7926951425735098E-2</v>
      </c>
      <c r="K709" s="8">
        <v>94.9</v>
      </c>
      <c r="L709" s="8">
        <f t="shared" si="334"/>
        <v>94.179526621346696</v>
      </c>
      <c r="N709" s="10">
        <f t="shared" ref="N709:T709" si="349">N547*(100-$K709)/$K709*$K547/(100-$K547)</f>
        <v>1.1389235906932037E-2</v>
      </c>
      <c r="O709" s="10">
        <f t="shared" si="349"/>
        <v>3.6190670906690682E-2</v>
      </c>
      <c r="P709" s="10">
        <f t="shared" si="349"/>
        <v>1.5494816551602663E-2</v>
      </c>
      <c r="Q709" s="10">
        <f t="shared" si="349"/>
        <v>2.0391216000201468E-2</v>
      </c>
      <c r="R709" s="10">
        <f t="shared" si="349"/>
        <v>4.1435832970162796E-2</v>
      </c>
      <c r="S709" s="10">
        <f t="shared" si="349"/>
        <v>3.4199204415219342E-2</v>
      </c>
      <c r="T709" s="10">
        <f t="shared" si="349"/>
        <v>5.7861874736831888E-2</v>
      </c>
      <c r="U709" s="13">
        <f t="shared" si="333"/>
        <v>94.530299643209446</v>
      </c>
    </row>
    <row r="710" spans="1:21" x14ac:dyDescent="0.2">
      <c r="A710">
        <v>22</v>
      </c>
      <c r="B710" s="2" t="s">
        <v>98</v>
      </c>
      <c r="C710">
        <v>3000</v>
      </c>
      <c r="D710" s="5">
        <f t="shared" si="325"/>
        <v>6.0042264512576334E-3</v>
      </c>
      <c r="E710" s="5">
        <f t="shared" si="326"/>
        <v>6.0709670267420218E-3</v>
      </c>
      <c r="F710" s="5">
        <f t="shared" si="327"/>
        <v>1.0339013807414567E-2</v>
      </c>
      <c r="G710" s="5">
        <f t="shared" si="328"/>
        <v>3.2821861146548198E-3</v>
      </c>
      <c r="H710" s="5">
        <f t="shared" si="329"/>
        <v>3.3563447147979472E-3</v>
      </c>
      <c r="I710" s="5">
        <f t="shared" si="330"/>
        <v>-2.2576710064505096E-3</v>
      </c>
      <c r="J710" s="5">
        <f t="shared" si="331"/>
        <v>2.5953490889430896E-2</v>
      </c>
      <c r="K710" s="8">
        <v>95.1</v>
      </c>
      <c r="L710" s="8">
        <f t="shared" si="334"/>
        <v>94.406115054350508</v>
      </c>
      <c r="N710" s="10">
        <f t="shared" ref="N710:T710" si="350">N548*(100-$K710)/$K710*$K548/(100-$K548)</f>
        <v>9.29022687946701E-3</v>
      </c>
      <c r="O710" s="10">
        <f t="shared" si="350"/>
        <v>3.2894294527225525E-2</v>
      </c>
      <c r="P710" s="10">
        <f t="shared" si="350"/>
        <v>1.2837150047710763E-2</v>
      </c>
      <c r="Q710" s="10">
        <f t="shared" si="350"/>
        <v>1.7604045444621477E-2</v>
      </c>
      <c r="R710" s="10">
        <f t="shared" si="350"/>
        <v>3.780046253548959E-2</v>
      </c>
      <c r="S710" s="10">
        <f t="shared" si="350"/>
        <v>2.9433377211909879E-2</v>
      </c>
      <c r="T710" s="10">
        <f t="shared" si="350"/>
        <v>5.274855799784741E-2</v>
      </c>
      <c r="U710" s="13">
        <f t="shared" si="333"/>
        <v>94.989443813804272</v>
      </c>
    </row>
    <row r="711" spans="1:21" x14ac:dyDescent="0.2">
      <c r="A711">
        <v>30</v>
      </c>
      <c r="B711" s="2" t="s">
        <v>98</v>
      </c>
      <c r="C711">
        <v>3000</v>
      </c>
      <c r="D711" s="5">
        <f t="shared" si="325"/>
        <v>5.9021172234294088E-3</v>
      </c>
      <c r="E711" s="5">
        <f t="shared" si="326"/>
        <v>5.8139720250492133E-3</v>
      </c>
      <c r="F711" s="5">
        <f t="shared" si="327"/>
        <v>1.2957995029614686E-2</v>
      </c>
      <c r="G711" s="5">
        <f t="shared" si="328"/>
        <v>3.6803018054235859E-3</v>
      </c>
      <c r="H711" s="5">
        <f t="shared" si="329"/>
        <v>3.770786949476676E-3</v>
      </c>
      <c r="I711" s="5">
        <f t="shared" si="330"/>
        <v>-9.0398204410761795E-4</v>
      </c>
      <c r="J711" s="5">
        <f t="shared" si="331"/>
        <v>2.212342529870906E-2</v>
      </c>
      <c r="K711" s="8">
        <v>95.5</v>
      </c>
      <c r="L711" s="8">
        <f t="shared" si="334"/>
        <v>94.859697044946614</v>
      </c>
      <c r="N711" s="10">
        <f t="shared" ref="N711:T711" si="351">N549*(100-$K711)/$K711*$K549/(100-$K549)</f>
        <v>9.3944378414161853E-3</v>
      </c>
      <c r="O711" s="10">
        <f t="shared" si="351"/>
        <v>3.0540677809342262E-2</v>
      </c>
      <c r="P711" s="10">
        <f t="shared" si="351"/>
        <v>1.3379248541005169E-2</v>
      </c>
      <c r="Q711" s="10">
        <f t="shared" si="351"/>
        <v>1.7823179206001391E-2</v>
      </c>
      <c r="R711" s="10">
        <f t="shared" si="351"/>
        <v>3.6050892888040087E-2</v>
      </c>
      <c r="S711" s="10">
        <f t="shared" si="351"/>
        <v>3.1615721769441836E-2</v>
      </c>
      <c r="T711" s="10">
        <f t="shared" si="351"/>
        <v>5.3344616287594973E-2</v>
      </c>
      <c r="U711" s="13">
        <f t="shared" si="333"/>
        <v>94.935691941389265</v>
      </c>
    </row>
    <row r="712" spans="1:21" x14ac:dyDescent="0.2">
      <c r="A712">
        <v>37</v>
      </c>
      <c r="B712" s="2" t="s">
        <v>98</v>
      </c>
      <c r="C712">
        <v>3000</v>
      </c>
      <c r="D712" s="5">
        <f t="shared" si="325"/>
        <v>5.3225699642813068E-3</v>
      </c>
      <c r="E712" s="5">
        <f t="shared" si="326"/>
        <v>4.9283469900971155E-3</v>
      </c>
      <c r="F712" s="5">
        <f t="shared" si="327"/>
        <v>1.1322932942547145E-2</v>
      </c>
      <c r="G712" s="5">
        <f t="shared" si="328"/>
        <v>3.5907316161628289E-3</v>
      </c>
      <c r="H712" s="5">
        <f t="shared" si="329"/>
        <v>3.7618565376906082E-3</v>
      </c>
      <c r="I712" s="5">
        <f t="shared" si="330"/>
        <v>-3.5937030315346397E-3</v>
      </c>
      <c r="J712" s="5">
        <f t="shared" si="331"/>
        <v>2.4320928060902823E-2</v>
      </c>
      <c r="K712" s="8">
        <v>95.8</v>
      </c>
      <c r="L712" s="8">
        <f t="shared" si="334"/>
        <v>95.200238497465961</v>
      </c>
      <c r="N712" s="10">
        <f t="shared" ref="N712:T712" si="352">N550*(100-$K712)/$K712*$K550/(100-$K550)</f>
        <v>7.9547722002404481E-3</v>
      </c>
      <c r="O712" s="10">
        <f t="shared" si="352"/>
        <v>2.9122363987729348E-2</v>
      </c>
      <c r="P712" s="10">
        <f t="shared" si="352"/>
        <v>1.141009831229592E-2</v>
      </c>
      <c r="Q712" s="10">
        <f t="shared" si="352"/>
        <v>1.5584814680051054E-2</v>
      </c>
      <c r="R712" s="10">
        <f t="shared" si="352"/>
        <v>3.4080531666838908E-2</v>
      </c>
      <c r="S712" s="10">
        <f t="shared" si="352"/>
        <v>2.7695377434847308E-2</v>
      </c>
      <c r="T712" s="10">
        <f t="shared" si="352"/>
        <v>4.9653663080147174E-2</v>
      </c>
      <c r="U712" s="13">
        <f t="shared" si="333"/>
        <v>95.269519382760848</v>
      </c>
    </row>
    <row r="713" spans="1:21" x14ac:dyDescent="0.2">
      <c r="A713">
        <v>45</v>
      </c>
      <c r="B713" s="2" t="s">
        <v>98</v>
      </c>
      <c r="C713">
        <v>3000</v>
      </c>
      <c r="D713" s="5">
        <f t="shared" si="325"/>
        <v>4.3480046273210067E-3</v>
      </c>
      <c r="E713" s="5">
        <f t="shared" si="326"/>
        <v>6.1270727871511818E-3</v>
      </c>
      <c r="F713" s="5">
        <f t="shared" si="327"/>
        <v>1.0520543471337823E-2</v>
      </c>
      <c r="G713" s="5">
        <f t="shared" si="328"/>
        <v>2.1806695931833667E-3</v>
      </c>
      <c r="H713" s="5">
        <f t="shared" si="329"/>
        <v>2.3842116021471765E-3</v>
      </c>
      <c r="I713" s="5">
        <f t="shared" si="330"/>
        <v>-1.5874717121488746E-3</v>
      </c>
      <c r="J713" s="5">
        <f t="shared" si="331"/>
        <v>1.699059606029182E-2</v>
      </c>
      <c r="K713" s="8">
        <v>96</v>
      </c>
      <c r="L713" s="8">
        <f t="shared" si="334"/>
        <v>95.427435387673938</v>
      </c>
      <c r="N713" s="10">
        <f t="shared" ref="N713:T713" si="353">N551*(100-$K713)/$K713*$K551/(100-$K551)</f>
        <v>7.2457374057628126E-3</v>
      </c>
      <c r="O713" s="10">
        <f t="shared" si="353"/>
        <v>2.2634611762640408E-2</v>
      </c>
      <c r="P713" s="10">
        <f t="shared" si="353"/>
        <v>1.08121204455326E-2</v>
      </c>
      <c r="Q713" s="10">
        <f t="shared" si="353"/>
        <v>1.3917186972011688E-2</v>
      </c>
      <c r="R713" s="10">
        <f t="shared" si="353"/>
        <v>2.713118893400248E-2</v>
      </c>
      <c r="S713" s="10">
        <f t="shared" si="353"/>
        <v>2.5590754343641157E-2</v>
      </c>
      <c r="T713" s="10">
        <f t="shared" si="353"/>
        <v>4.0963626429283487E-2</v>
      </c>
      <c r="U713" s="13">
        <f t="shared" si="333"/>
        <v>96.064835947265806</v>
      </c>
    </row>
    <row r="714" spans="1:21" x14ac:dyDescent="0.2">
      <c r="A714">
        <v>55</v>
      </c>
      <c r="B714" s="2" t="s">
        <v>98</v>
      </c>
      <c r="C714">
        <v>3000</v>
      </c>
      <c r="D714" s="5">
        <f t="shared" si="325"/>
        <v>4.3744839486234838E-3</v>
      </c>
      <c r="E714" s="5">
        <f t="shared" si="326"/>
        <v>5.1301273396903851E-3</v>
      </c>
      <c r="F714" s="5">
        <f t="shared" si="327"/>
        <v>1.1859338987186982E-2</v>
      </c>
      <c r="G714" s="5">
        <f t="shared" si="328"/>
        <v>2.695096806265479E-3</v>
      </c>
      <c r="H714" s="5">
        <f t="shared" si="329"/>
        <v>2.6196255391329193E-3</v>
      </c>
      <c r="I714" s="5">
        <f t="shared" si="330"/>
        <v>-2.5283290863967189E-4</v>
      </c>
      <c r="J714" s="5">
        <f t="shared" si="331"/>
        <v>1.6429591803922165E-2</v>
      </c>
      <c r="K714" s="8">
        <v>96.2</v>
      </c>
      <c r="L714" s="8">
        <f t="shared" si="334"/>
        <v>95.654767823406587</v>
      </c>
      <c r="N714" s="10">
        <f t="shared" ref="N714:T714" si="354">N552*(100-$K714)/$K714*$K552/(100-$K552)</f>
        <v>7.414209530690624E-3</v>
      </c>
      <c r="O714" s="10">
        <f t="shared" si="354"/>
        <v>2.3412484163289948E-2</v>
      </c>
      <c r="P714" s="10">
        <f t="shared" si="354"/>
        <v>1.0993177050095389E-2</v>
      </c>
      <c r="Q714" s="10">
        <f t="shared" si="354"/>
        <v>1.4385977558905123E-2</v>
      </c>
      <c r="R714" s="10">
        <f t="shared" si="354"/>
        <v>2.8083596048463891E-2</v>
      </c>
      <c r="S714" s="10">
        <f t="shared" si="354"/>
        <v>2.6673612358511154E-2</v>
      </c>
      <c r="T714" s="10">
        <f t="shared" si="354"/>
        <v>4.2855431516181736E-2</v>
      </c>
      <c r="U714" s="13">
        <f t="shared" si="333"/>
        <v>95.890568316465945</v>
      </c>
    </row>
    <row r="715" spans="1:21" x14ac:dyDescent="0.2">
      <c r="A715">
        <v>75</v>
      </c>
      <c r="B715" s="2" t="s">
        <v>98</v>
      </c>
      <c r="C715">
        <v>3000</v>
      </c>
      <c r="D715" s="5">
        <f t="shared" si="325"/>
        <v>4.485308515893096E-3</v>
      </c>
      <c r="E715" s="5">
        <f t="shared" si="326"/>
        <v>5.2259883109418981E-3</v>
      </c>
      <c r="F715" s="5">
        <f t="shared" si="327"/>
        <v>1.4339489924901049E-2</v>
      </c>
      <c r="G715" s="5">
        <f t="shared" si="328"/>
        <v>1.2319389604039874E-3</v>
      </c>
      <c r="H715" s="5">
        <f t="shared" si="329"/>
        <v>1.397234913267438E-3</v>
      </c>
      <c r="I715" s="5">
        <f t="shared" si="330"/>
        <v>-8.0701583545224331E-4</v>
      </c>
      <c r="J715" s="5">
        <f t="shared" si="331"/>
        <v>1.4075178624797048E-2</v>
      </c>
      <c r="K715" s="8">
        <v>96.5</v>
      </c>
      <c r="L715" s="8">
        <f t="shared" si="334"/>
        <v>95.996020890325795</v>
      </c>
      <c r="N715" s="10">
        <f t="shared" ref="N715:T715" si="355">N553*(100-$K715)/$K715*$K553/(100-$K553)</f>
        <v>7.3906754142579068E-3</v>
      </c>
      <c r="O715" s="10">
        <f t="shared" si="355"/>
        <v>2.0351498425459909E-2</v>
      </c>
      <c r="P715" s="10">
        <f t="shared" si="355"/>
        <v>1.1421449745808493E-2</v>
      </c>
      <c r="Q715" s="10">
        <f t="shared" si="355"/>
        <v>1.4039781443192165E-2</v>
      </c>
      <c r="R715" s="10">
        <f t="shared" si="355"/>
        <v>2.4916616150452969E-2</v>
      </c>
      <c r="S715" s="10">
        <f t="shared" si="355"/>
        <v>2.7823366958627041E-2</v>
      </c>
      <c r="T715" s="10">
        <f t="shared" si="355"/>
        <v>3.9948123414752262E-2</v>
      </c>
      <c r="U715" s="13">
        <f t="shared" si="333"/>
        <v>96.158642675023117</v>
      </c>
    </row>
    <row r="716" spans="1:21" x14ac:dyDescent="0.2">
      <c r="A716">
        <v>90</v>
      </c>
      <c r="B716" s="2" t="s">
        <v>98</v>
      </c>
      <c r="C716">
        <v>3000</v>
      </c>
      <c r="D716" s="5">
        <f t="shared" si="325"/>
        <v>5.8763712366427245E-3</v>
      </c>
      <c r="E716" s="5">
        <f t="shared" si="326"/>
        <v>6.9810840875077218E-3</v>
      </c>
      <c r="F716" s="5">
        <f t="shared" si="327"/>
        <v>1.1324869343193322E-2</v>
      </c>
      <c r="G716" s="5">
        <f t="shared" si="328"/>
        <v>2.5783226270383597E-3</v>
      </c>
      <c r="H716" s="5">
        <f t="shared" si="329"/>
        <v>2.577993947721402E-3</v>
      </c>
      <c r="I716" s="5">
        <f t="shared" si="330"/>
        <v>-4.7678485127548853E-4</v>
      </c>
      <c r="J716" s="5">
        <f t="shared" si="331"/>
        <v>1.3601947539334969E-2</v>
      </c>
      <c r="K716" s="8">
        <v>96.6</v>
      </c>
      <c r="L716" s="8">
        <f t="shared" si="334"/>
        <v>96.109839816933629</v>
      </c>
      <c r="N716" s="10">
        <f t="shared" ref="N716:T716" si="356">N554*(100-$K716)/$K716*$K554/(100-$K554)</f>
        <v>9.1107286807645647E-3</v>
      </c>
      <c r="O716" s="10">
        <f t="shared" si="356"/>
        <v>2.2260314559020895E-2</v>
      </c>
      <c r="P716" s="10">
        <f t="shared" si="356"/>
        <v>1.3049909862112576E-2</v>
      </c>
      <c r="Q716" s="10">
        <f t="shared" si="356"/>
        <v>1.5843640025503297E-2</v>
      </c>
      <c r="R716" s="10">
        <f t="shared" si="356"/>
        <v>2.7256953104703927E-2</v>
      </c>
      <c r="S716" s="10">
        <f t="shared" si="356"/>
        <v>2.8633498270229703E-2</v>
      </c>
      <c r="T716" s="10">
        <f t="shared" si="356"/>
        <v>4.246380393016301E-2</v>
      </c>
      <c r="U716" s="13">
        <f t="shared" si="333"/>
        <v>95.926592005394198</v>
      </c>
    </row>
    <row r="717" spans="1:21" x14ac:dyDescent="0.2">
      <c r="A717">
        <v>110</v>
      </c>
      <c r="B717" s="2" t="s">
        <v>98</v>
      </c>
      <c r="C717">
        <v>3000</v>
      </c>
      <c r="D717" s="5">
        <f t="shared" si="325"/>
        <v>4.6285903699392651E-3</v>
      </c>
      <c r="E717" s="5">
        <f t="shared" si="326"/>
        <v>5.5323968152164102E-3</v>
      </c>
      <c r="F717" s="5">
        <f t="shared" si="327"/>
        <v>1.0609759918094819E-2</v>
      </c>
      <c r="G717" s="5">
        <f t="shared" si="328"/>
        <v>2.2150071869791385E-3</v>
      </c>
      <c r="H717" s="5">
        <f t="shared" si="329"/>
        <v>2.2305657284750341E-3</v>
      </c>
      <c r="I717" s="5">
        <f t="shared" si="330"/>
        <v>-6.8421799290963037E-4</v>
      </c>
      <c r="J717" s="5">
        <f t="shared" si="331"/>
        <v>1.0700670078207061E-2</v>
      </c>
      <c r="K717" s="8">
        <v>96.8</v>
      </c>
      <c r="L717" s="8">
        <f>100/(1+(1+0.25)*(100/K717-1))</f>
        <v>96.031746031746025</v>
      </c>
      <c r="N717" s="10">
        <f t="shared" ref="N717:T717" si="357">N555*(100-$K717)/$K717*$K555/(100-$K555)</f>
        <v>7.2158595849582344E-3</v>
      </c>
      <c r="O717" s="10">
        <f t="shared" si="357"/>
        <v>1.7384413808696222E-2</v>
      </c>
      <c r="P717" s="10">
        <f t="shared" si="357"/>
        <v>1.0649037702832225E-2</v>
      </c>
      <c r="Q717" s="10">
        <f t="shared" si="357"/>
        <v>1.2796573536570209E-2</v>
      </c>
      <c r="R717" s="10">
        <f t="shared" si="357"/>
        <v>2.1728825867976954E-2</v>
      </c>
      <c r="S717" s="10">
        <f t="shared" si="357"/>
        <v>2.4215198855210972E-2</v>
      </c>
      <c r="T717" s="10">
        <f t="shared" si="357"/>
        <v>3.5232772104002108E-2</v>
      </c>
      <c r="U717" s="13">
        <f t="shared" si="333"/>
        <v>96.596632848823432</v>
      </c>
    </row>
    <row r="718" spans="1:21" x14ac:dyDescent="0.2">
      <c r="A718">
        <v>132</v>
      </c>
      <c r="B718" s="2" t="s">
        <v>98</v>
      </c>
      <c r="C718">
        <v>3000</v>
      </c>
      <c r="D718" s="5">
        <f t="shared" si="325"/>
        <v>4.4695991486915342E-3</v>
      </c>
      <c r="E718" s="5">
        <f t="shared" si="326"/>
        <v>5.0034410722870279E-3</v>
      </c>
      <c r="F718" s="5">
        <f t="shared" si="327"/>
        <v>1.0004935883783268E-2</v>
      </c>
      <c r="G718" s="5">
        <f t="shared" si="328"/>
        <v>2.5791370715704878E-3</v>
      </c>
      <c r="H718" s="5">
        <f t="shared" si="329"/>
        <v>2.6007787199361157E-3</v>
      </c>
      <c r="I718" s="5">
        <f t="shared" si="330"/>
        <v>-6.5013775671775298E-4</v>
      </c>
      <c r="J718" s="5">
        <f t="shared" si="331"/>
        <v>1.0852184699654783E-2</v>
      </c>
      <c r="K718" s="8">
        <v>96.9</v>
      </c>
      <c r="L718" s="8">
        <f t="shared" ref="L718:L731" si="358">100/(1+(1+0.25)*(100/K718-1))</f>
        <v>96.154800297692887</v>
      </c>
      <c r="N718" s="10">
        <f t="shared" ref="N718:T718" si="359">N556*(100-$K718)/$K718*$K556/(100-$K556)</f>
        <v>6.9119533226667737E-3</v>
      </c>
      <c r="O718" s="10">
        <f t="shared" si="359"/>
        <v>1.7355147790325414E-2</v>
      </c>
      <c r="P718" s="10">
        <f t="shared" si="359"/>
        <v>1.0109515961315436E-2</v>
      </c>
      <c r="Q718" s="10">
        <f t="shared" si="359"/>
        <v>1.2345471756278009E-2</v>
      </c>
      <c r="R718" s="10">
        <f t="shared" si="359"/>
        <v>2.1614363814487177E-2</v>
      </c>
      <c r="S718" s="10">
        <f t="shared" si="359"/>
        <v>2.3160932349193312E-2</v>
      </c>
      <c r="T718" s="10">
        <f t="shared" si="359"/>
        <v>3.4859938839205469E-2</v>
      </c>
      <c r="U718" s="13">
        <f t="shared" si="333"/>
        <v>96.631434116745538</v>
      </c>
    </row>
    <row r="719" spans="1:21" x14ac:dyDescent="0.2">
      <c r="A719">
        <v>160</v>
      </c>
      <c r="B719" s="2" t="s">
        <v>98</v>
      </c>
      <c r="C719">
        <v>3000</v>
      </c>
      <c r="D719" s="5">
        <f t="shared" si="325"/>
        <v>4.2223987533850579E-3</v>
      </c>
      <c r="E719" s="5">
        <f t="shared" si="326"/>
        <v>4.3631712611212486E-3</v>
      </c>
      <c r="F719" s="5">
        <f t="shared" si="327"/>
        <v>9.1926835671714349E-3</v>
      </c>
      <c r="G719" s="5">
        <f t="shared" si="328"/>
        <v>2.9024195431527552E-3</v>
      </c>
      <c r="H719" s="5">
        <f t="shared" si="329"/>
        <v>2.9338306251986065E-3</v>
      </c>
      <c r="I719" s="5">
        <f t="shared" si="330"/>
        <v>-6.0944356447360792E-4</v>
      </c>
      <c r="J719" s="5">
        <f t="shared" si="331"/>
        <v>1.0810386149851366E-2</v>
      </c>
      <c r="K719" s="8">
        <v>97</v>
      </c>
      <c r="L719" s="8">
        <f t="shared" si="358"/>
        <v>96.277915632754357</v>
      </c>
      <c r="N719" s="10">
        <f t="shared" ref="N719:T719" si="360">N557*(100-$K719)/$K719*$K557/(100-$K557)</f>
        <v>6.4678331161023362E-3</v>
      </c>
      <c r="O719" s="10">
        <f t="shared" si="360"/>
        <v>1.6997646176854463E-2</v>
      </c>
      <c r="P719" s="10">
        <f t="shared" si="360"/>
        <v>9.361985233228098E-3</v>
      </c>
      <c r="Q719" s="10">
        <f t="shared" si="360"/>
        <v>1.1646196887933587E-2</v>
      </c>
      <c r="R719" s="10">
        <f t="shared" si="360"/>
        <v>2.1087765288992349E-2</v>
      </c>
      <c r="S719" s="10">
        <f t="shared" si="360"/>
        <v>2.1635190878991614E-2</v>
      </c>
      <c r="T719" s="10">
        <f t="shared" si="360"/>
        <v>3.3815446335406882E-2</v>
      </c>
      <c r="U719" s="13">
        <f t="shared" si="333"/>
        <v>96.729063542697745</v>
      </c>
    </row>
    <row r="720" spans="1:21" x14ac:dyDescent="0.2">
      <c r="A720">
        <v>200</v>
      </c>
      <c r="B720" s="2" t="s">
        <v>98</v>
      </c>
      <c r="C720">
        <v>3000</v>
      </c>
      <c r="D720" s="5">
        <f t="shared" si="325"/>
        <v>4.1118101389908523E-3</v>
      </c>
      <c r="E720" s="5">
        <f t="shared" si="326"/>
        <v>4.3835381751280017E-3</v>
      </c>
      <c r="F720" s="5">
        <f t="shared" si="327"/>
        <v>7.1899279784991554E-3</v>
      </c>
      <c r="G720" s="5">
        <f t="shared" si="328"/>
        <v>3.1661727360882061E-3</v>
      </c>
      <c r="H720" s="5">
        <f t="shared" si="329"/>
        <v>3.4397069477216033E-3</v>
      </c>
      <c r="I720" s="5">
        <f t="shared" si="330"/>
        <v>-1.992548081486703E-3</v>
      </c>
      <c r="J720" s="5">
        <f t="shared" si="331"/>
        <v>1.1168010829658057E-2</v>
      </c>
      <c r="K720" s="8">
        <v>97.2</v>
      </c>
      <c r="L720" s="8">
        <f t="shared" si="358"/>
        <v>96.524329692154907</v>
      </c>
      <c r="N720" s="10">
        <f t="shared" ref="N720:T720" si="361">N558*(100-$K720)/$K720*$K558/(100-$K558)</f>
        <v>5.9198366421769205E-3</v>
      </c>
      <c r="O720" s="10">
        <f t="shared" si="361"/>
        <v>1.583905279785507E-2</v>
      </c>
      <c r="P720" s="10">
        <f t="shared" si="361"/>
        <v>8.4536131967225033E-3</v>
      </c>
      <c r="Q720" s="10">
        <f t="shared" si="361"/>
        <v>1.0507543164094435E-2</v>
      </c>
      <c r="R720" s="10">
        <f t="shared" si="361"/>
        <v>1.9719537074325517E-2</v>
      </c>
      <c r="S720" s="10">
        <f t="shared" si="361"/>
        <v>1.913247488024163E-2</v>
      </c>
      <c r="T720" s="10">
        <f t="shared" si="361"/>
        <v>3.1466618724599195E-2</v>
      </c>
      <c r="U720" s="13">
        <f t="shared" si="333"/>
        <v>96.94933232415147</v>
      </c>
    </row>
    <row r="721" spans="1:21" x14ac:dyDescent="0.2">
      <c r="A721">
        <v>250</v>
      </c>
      <c r="B721" s="2" t="s">
        <v>98</v>
      </c>
      <c r="C721">
        <v>3000</v>
      </c>
      <c r="D721" s="5">
        <f t="shared" si="325"/>
        <v>4.01505257985936E-3</v>
      </c>
      <c r="E721" s="5">
        <f t="shared" si="326"/>
        <v>4.0669481667171478E-3</v>
      </c>
      <c r="F721" s="5">
        <f t="shared" si="327"/>
        <v>8.5879885159884095E-3</v>
      </c>
      <c r="G721" s="5">
        <f t="shared" si="328"/>
        <v>2.8248603861157559E-3</v>
      </c>
      <c r="H721" s="5">
        <f t="shared" si="329"/>
        <v>2.8365428370860785E-3</v>
      </c>
      <c r="I721" s="5">
        <f t="shared" si="330"/>
        <v>-6.0817374161847848E-4</v>
      </c>
      <c r="J721" s="5">
        <f t="shared" si="331"/>
        <v>9.1576631126180051E-3</v>
      </c>
      <c r="K721" s="8">
        <v>97.2</v>
      </c>
      <c r="L721" s="8">
        <f t="shared" si="358"/>
        <v>96.524329692154907</v>
      </c>
      <c r="N721" s="10">
        <f t="shared" ref="N721:T721" si="362">N559*(100-$K721)/$K721*$K559/(100-$K559)</f>
        <v>6.0440681019123524E-3</v>
      </c>
      <c r="O721" s="10">
        <f t="shared" si="362"/>
        <v>1.500152729863426E-2</v>
      </c>
      <c r="P721" s="10">
        <f t="shared" si="362"/>
        <v>8.7484321702446261E-3</v>
      </c>
      <c r="Q721" s="10">
        <f t="shared" si="362"/>
        <v>1.0711244175142643E-2</v>
      </c>
      <c r="R721" s="10">
        <f t="shared" si="362"/>
        <v>1.8866579065543954E-2</v>
      </c>
      <c r="S721" s="10">
        <f t="shared" si="362"/>
        <v>2.007066897571063E-2</v>
      </c>
      <c r="T721" s="10">
        <f t="shared" si="362"/>
        <v>3.0880881856766268E-2</v>
      </c>
      <c r="U721" s="13">
        <f t="shared" si="333"/>
        <v>97.004418027314145</v>
      </c>
    </row>
    <row r="722" spans="1:21" x14ac:dyDescent="0.2">
      <c r="A722">
        <v>315</v>
      </c>
      <c r="B722" s="2" t="s">
        <v>98</v>
      </c>
      <c r="C722">
        <v>3000</v>
      </c>
      <c r="D722" s="5">
        <f t="shared" si="325"/>
        <v>3.5580334005487543E-3</v>
      </c>
      <c r="E722" s="5">
        <f t="shared" si="326"/>
        <v>3.8259165397168809E-3</v>
      </c>
      <c r="F722" s="5">
        <f t="shared" si="327"/>
        <v>7.0229535147002635E-3</v>
      </c>
      <c r="G722" s="5">
        <f t="shared" si="328"/>
        <v>2.813567040752335E-3</v>
      </c>
      <c r="H722" s="5">
        <f t="shared" si="329"/>
        <v>2.824674616735471E-3</v>
      </c>
      <c r="I722" s="5">
        <f t="shared" si="330"/>
        <v>-6.3751982897870124E-4</v>
      </c>
      <c r="J722" s="5">
        <f t="shared" si="331"/>
        <v>8.9873048104752457E-3</v>
      </c>
      <c r="K722" s="8">
        <v>97.2</v>
      </c>
      <c r="L722" s="8">
        <f t="shared" si="358"/>
        <v>96.524329692154907</v>
      </c>
      <c r="N722" s="10">
        <f t="shared" ref="N722:T722" si="363">N560*(100-$K722)/$K722*$K560/(100-$K560)</f>
        <v>5.4107695937901457E-3</v>
      </c>
      <c r="O722" s="10">
        <f t="shared" si="363"/>
        <v>1.4183166035377334E-2</v>
      </c>
      <c r="P722" s="10">
        <f t="shared" si="363"/>
        <v>7.7611161534022893E-3</v>
      </c>
      <c r="Q722" s="10">
        <f t="shared" si="363"/>
        <v>9.6830343808517287E-3</v>
      </c>
      <c r="R722" s="10">
        <f t="shared" si="363"/>
        <v>1.768946720513884E-2</v>
      </c>
      <c r="S722" s="10">
        <f t="shared" si="363"/>
        <v>1.7744530157467308E-2</v>
      </c>
      <c r="T722" s="10">
        <f t="shared" si="363"/>
        <v>2.8394930093950256E-2</v>
      </c>
      <c r="U722" s="13">
        <f t="shared" si="333"/>
        <v>97.238908004791867</v>
      </c>
    </row>
    <row r="723" spans="1:21" x14ac:dyDescent="0.2">
      <c r="A723">
        <v>355</v>
      </c>
      <c r="B723" s="2" t="s">
        <v>98</v>
      </c>
      <c r="C723">
        <v>3000</v>
      </c>
      <c r="D723" s="5">
        <f t="shared" si="325"/>
        <v>3.391568777483752E-3</v>
      </c>
      <c r="E723" s="5">
        <f t="shared" si="326"/>
        <v>3.6306770716802231E-3</v>
      </c>
      <c r="F723" s="5">
        <f t="shared" si="327"/>
        <v>6.7110582032221672E-3</v>
      </c>
      <c r="G723" s="5">
        <f t="shared" si="328"/>
        <v>2.8068838083914818E-3</v>
      </c>
      <c r="H723" s="5">
        <f t="shared" si="329"/>
        <v>2.8180467552511024E-3</v>
      </c>
      <c r="I723" s="5">
        <f t="shared" si="330"/>
        <v>-6.3335638797253763E-4</v>
      </c>
      <c r="J723" s="5">
        <f t="shared" si="331"/>
        <v>8.4533587371221422E-3</v>
      </c>
      <c r="K723" s="8">
        <v>97.2</v>
      </c>
      <c r="L723" s="8">
        <f t="shared" si="358"/>
        <v>96.524329692154907</v>
      </c>
      <c r="N723" s="10">
        <f t="shared" ref="N723:T723" si="364">N561*(100-$K723)/$K723*$K561/(100-$K561)</f>
        <v>5.1435405618260105E-3</v>
      </c>
      <c r="O723" s="10">
        <f t="shared" si="364"/>
        <v>1.3416530406555863E-2</v>
      </c>
      <c r="P723" s="10">
        <f t="shared" si="364"/>
        <v>7.3864147877694382E-3</v>
      </c>
      <c r="Q723" s="10">
        <f t="shared" si="364"/>
        <v>9.2083217526758021E-3</v>
      </c>
      <c r="R723" s="10">
        <f t="shared" si="364"/>
        <v>1.6812627806287526E-2</v>
      </c>
      <c r="S723" s="10">
        <f t="shared" si="364"/>
        <v>1.6936198183591055E-2</v>
      </c>
      <c r="T723" s="10">
        <f t="shared" si="364"/>
        <v>2.7178236965178324E-2</v>
      </c>
      <c r="U723" s="13">
        <f t="shared" si="333"/>
        <v>97.354087539327452</v>
      </c>
    </row>
    <row r="724" spans="1:21" x14ac:dyDescent="0.2">
      <c r="A724">
        <v>400</v>
      </c>
      <c r="B724" s="2" t="s">
        <v>98</v>
      </c>
      <c r="C724">
        <v>3000</v>
      </c>
      <c r="D724" s="5">
        <f t="shared" si="325"/>
        <v>3.2223398066462561E-3</v>
      </c>
      <c r="E724" s="5">
        <f t="shared" si="326"/>
        <v>3.4333463067367578E-3</v>
      </c>
      <c r="F724" s="5">
        <f t="shared" si="327"/>
        <v>6.3942331556830663E-3</v>
      </c>
      <c r="G724" s="5">
        <f t="shared" si="328"/>
        <v>2.8062111111929258E-3</v>
      </c>
      <c r="H724" s="5">
        <f t="shared" si="329"/>
        <v>2.8201854567714117E-3</v>
      </c>
      <c r="I724" s="5">
        <f t="shared" si="330"/>
        <v>-6.151868861363971E-4</v>
      </c>
      <c r="J724" s="5">
        <f t="shared" si="331"/>
        <v>7.9101703699379234E-3</v>
      </c>
      <c r="K724" s="8">
        <v>97.2</v>
      </c>
      <c r="L724" s="8">
        <f t="shared" si="358"/>
        <v>96.524329692154907</v>
      </c>
      <c r="N724" s="10">
        <f t="shared" ref="N724:T724" si="365">N562*(100-$K724)/$K724*$K562/(100-$K562)</f>
        <v>4.8757682802005606E-3</v>
      </c>
      <c r="O724" s="10">
        <f t="shared" si="365"/>
        <v>1.2653113808208605E-2</v>
      </c>
      <c r="P724" s="10">
        <f t="shared" si="365"/>
        <v>7.0099196705092556E-3</v>
      </c>
      <c r="Q724" s="10">
        <f t="shared" si="365"/>
        <v>8.7345583782990118E-3</v>
      </c>
      <c r="R724" s="10">
        <f t="shared" si="365"/>
        <v>1.5940706652526237E-2</v>
      </c>
      <c r="S724" s="10">
        <f t="shared" si="365"/>
        <v>1.6126467560473444E-2</v>
      </c>
      <c r="T724" s="10">
        <f t="shared" si="365"/>
        <v>2.5971299320831923E-2</v>
      </c>
      <c r="U724" s="13">
        <f t="shared" si="333"/>
        <v>97.468613465306078</v>
      </c>
    </row>
    <row r="725" spans="1:21" x14ac:dyDescent="0.2">
      <c r="A725">
        <v>500</v>
      </c>
      <c r="B725" s="2" t="s">
        <v>98</v>
      </c>
      <c r="C725">
        <v>3000</v>
      </c>
      <c r="D725" s="5">
        <f t="shared" si="325"/>
        <v>3.0490006716739019E-3</v>
      </c>
      <c r="E725" s="5">
        <f t="shared" si="326"/>
        <v>3.2376582464906031E-3</v>
      </c>
      <c r="F725" s="5">
        <f t="shared" si="327"/>
        <v>6.0828497554936932E-3</v>
      </c>
      <c r="G725" s="5">
        <f t="shared" si="328"/>
        <v>2.7992221331032824E-3</v>
      </c>
      <c r="H725" s="5">
        <f t="shared" si="329"/>
        <v>2.8134838008538159E-3</v>
      </c>
      <c r="I725" s="5">
        <f t="shared" si="330"/>
        <v>-5.769313148634575E-4</v>
      </c>
      <c r="J725" s="5">
        <f t="shared" si="331"/>
        <v>7.346126283328069E-3</v>
      </c>
      <c r="K725" s="8">
        <v>97.2</v>
      </c>
      <c r="L725" s="8">
        <f t="shared" si="358"/>
        <v>96.524329692154907</v>
      </c>
      <c r="N725" s="10">
        <f t="shared" ref="N725:T725" si="366">N563*(100-$K725)/$K725*$K563/(100-$K563)</f>
        <v>4.6082214239338759E-3</v>
      </c>
      <c r="O725" s="10">
        <f t="shared" si="366"/>
        <v>1.1883436582308702E-2</v>
      </c>
      <c r="P725" s="10">
        <f t="shared" si="366"/>
        <v>6.634878673832589E-3</v>
      </c>
      <c r="Q725" s="10">
        <f t="shared" si="366"/>
        <v>8.2623536513841914E-3</v>
      </c>
      <c r="R725" s="10">
        <f t="shared" si="366"/>
        <v>1.5060719219022327E-2</v>
      </c>
      <c r="S725" s="10">
        <f t="shared" si="366"/>
        <v>1.5320751070547761E-2</v>
      </c>
      <c r="T725" s="10">
        <f t="shared" si="366"/>
        <v>2.4751409576079884E-2</v>
      </c>
      <c r="U725" s="13">
        <f t="shared" si="333"/>
        <v>97.584642544056706</v>
      </c>
    </row>
    <row r="726" spans="1:21" x14ac:dyDescent="0.2">
      <c r="A726">
        <v>560</v>
      </c>
      <c r="B726" s="2" t="s">
        <v>98</v>
      </c>
      <c r="C726">
        <v>3000</v>
      </c>
      <c r="D726" s="5">
        <f t="shared" si="325"/>
        <v>2.9696051398301216E-3</v>
      </c>
      <c r="E726" s="5">
        <f t="shared" si="326"/>
        <v>3.1960644648603223E-3</v>
      </c>
      <c r="F726" s="5">
        <f t="shared" si="327"/>
        <v>6.0709696012318827E-3</v>
      </c>
      <c r="G726" s="5">
        <f t="shared" si="328"/>
        <v>2.7754592040679094E-3</v>
      </c>
      <c r="H726" s="5">
        <f t="shared" si="329"/>
        <v>2.8380306184470176E-3</v>
      </c>
      <c r="I726" s="5">
        <f t="shared" si="330"/>
        <v>-5.523461333636695E-4</v>
      </c>
      <c r="J726" s="5">
        <f t="shared" si="331"/>
        <v>6.8185486398982895E-3</v>
      </c>
      <c r="K726" s="8">
        <v>97.2</v>
      </c>
      <c r="L726" s="8">
        <f t="shared" si="358"/>
        <v>96.524329692154907</v>
      </c>
      <c r="N726" s="10">
        <f t="shared" ref="N726:T726" si="367">N564*(100-$K726)/$K726*$K564/(100-$K564)</f>
        <v>4.4905822199417912E-3</v>
      </c>
      <c r="O726" s="10">
        <f t="shared" si="367"/>
        <v>1.1285501077326723E-2</v>
      </c>
      <c r="P726" s="10">
        <f t="shared" si="367"/>
        <v>6.504529857761337E-3</v>
      </c>
      <c r="Q726" s="10">
        <f t="shared" si="367"/>
        <v>8.0381531800224164E-3</v>
      </c>
      <c r="R726" s="10">
        <f t="shared" si="367"/>
        <v>1.4448819535748574E-2</v>
      </c>
      <c r="S726" s="10">
        <f t="shared" si="367"/>
        <v>1.5068475754843793E-2</v>
      </c>
      <c r="T726" s="10">
        <f t="shared" si="367"/>
        <v>2.4116331534971856E-2</v>
      </c>
      <c r="U726" s="13">
        <f t="shared" si="333"/>
        <v>97.645157020509018</v>
      </c>
    </row>
    <row r="727" spans="1:21" x14ac:dyDescent="0.2">
      <c r="A727">
        <v>630</v>
      </c>
      <c r="B727" s="2" t="s">
        <v>98</v>
      </c>
      <c r="C727">
        <v>3000</v>
      </c>
      <c r="D727" s="5">
        <f t="shared" si="325"/>
        <v>2.8582412261067697E-3</v>
      </c>
      <c r="E727" s="5">
        <f t="shared" si="326"/>
        <v>3.1383030392382952E-3</v>
      </c>
      <c r="F727" s="5">
        <f t="shared" si="327"/>
        <v>6.1056717449751649E-3</v>
      </c>
      <c r="G727" s="5">
        <f t="shared" si="328"/>
        <v>2.7762518516683682E-3</v>
      </c>
      <c r="H727" s="5">
        <f t="shared" si="329"/>
        <v>2.8158329207955898E-3</v>
      </c>
      <c r="I727" s="5">
        <f t="shared" si="330"/>
        <v>-3.7121459985392513E-4</v>
      </c>
      <c r="J727" s="5">
        <f t="shared" si="331"/>
        <v>6.150203696761166E-3</v>
      </c>
      <c r="K727" s="8">
        <v>97.2</v>
      </c>
      <c r="L727" s="8">
        <f t="shared" si="358"/>
        <v>96.524329692154907</v>
      </c>
      <c r="N727" s="10">
        <f t="shared" ref="N727:T727" si="368">N565*(100-$K727)/$K727*$K565/(100-$K565)</f>
        <v>4.3703838335905605E-3</v>
      </c>
      <c r="O727" s="10">
        <f t="shared" si="368"/>
        <v>1.0673463087351353E-2</v>
      </c>
      <c r="P727" s="10">
        <f t="shared" si="368"/>
        <v>6.3761500228058697E-3</v>
      </c>
      <c r="Q727" s="10">
        <f t="shared" si="368"/>
        <v>7.8287753452413109E-3</v>
      </c>
      <c r="R727" s="10">
        <f t="shared" si="368"/>
        <v>1.3824883934910038E-2</v>
      </c>
      <c r="S727" s="10">
        <f t="shared" si="368"/>
        <v>1.4852180827699551E-2</v>
      </c>
      <c r="T727" s="10">
        <f t="shared" si="368"/>
        <v>2.3473289879691436E-2</v>
      </c>
      <c r="U727" s="13">
        <f t="shared" si="333"/>
        <v>97.706506841771059</v>
      </c>
    </row>
    <row r="728" spans="1:21" x14ac:dyDescent="0.2">
      <c r="A728">
        <v>710</v>
      </c>
      <c r="B728" s="2" t="s">
        <v>98</v>
      </c>
      <c r="C728">
        <v>3000</v>
      </c>
      <c r="D728" s="5">
        <f t="shared" si="325"/>
        <v>2.8603819668876016E-3</v>
      </c>
      <c r="E728" s="5">
        <f t="shared" si="326"/>
        <v>3.0953669942108478E-3</v>
      </c>
      <c r="F728" s="5">
        <f t="shared" si="327"/>
        <v>6.74769230629714E-3</v>
      </c>
      <c r="G728" s="5">
        <f t="shared" si="328"/>
        <v>2.7885367210010656E-3</v>
      </c>
      <c r="H728" s="5">
        <f t="shared" si="329"/>
        <v>2.8142676271060429E-3</v>
      </c>
      <c r="I728" s="5">
        <f t="shared" si="330"/>
        <v>-3.1594799194067241E-4</v>
      </c>
      <c r="J728" s="5">
        <f t="shared" si="331"/>
        <v>5.3898920967258915E-3</v>
      </c>
      <c r="K728" s="8">
        <v>97.2</v>
      </c>
      <c r="L728" s="8">
        <f t="shared" si="358"/>
        <v>96.524329692154907</v>
      </c>
      <c r="N728" s="10">
        <f t="shared" ref="N728:T728" si="369">N566*(100-$K728)/$K728*$K566/(100-$K566)</f>
        <v>4.3683998618281143E-3</v>
      </c>
      <c r="O728" s="10">
        <f t="shared" si="369"/>
        <v>1.0002924496313492E-2</v>
      </c>
      <c r="P728" s="10">
        <f t="shared" si="369"/>
        <v>6.4839845028323339E-3</v>
      </c>
      <c r="Q728" s="10">
        <f t="shared" si="369"/>
        <v>7.8089463855977124E-3</v>
      </c>
      <c r="R728" s="10">
        <f t="shared" si="369"/>
        <v>1.3266767912629563E-2</v>
      </c>
      <c r="S728" s="10">
        <f t="shared" si="369"/>
        <v>1.529364138263351E-2</v>
      </c>
      <c r="T728" s="10">
        <f t="shared" si="369"/>
        <v>2.3380189720287891E-2</v>
      </c>
      <c r="U728" s="13">
        <f t="shared" si="333"/>
        <v>97.715395514283088</v>
      </c>
    </row>
    <row r="729" spans="1:21" x14ac:dyDescent="0.2">
      <c r="A729">
        <v>800</v>
      </c>
      <c r="B729" s="2" t="s">
        <v>98</v>
      </c>
      <c r="C729">
        <v>3000</v>
      </c>
      <c r="D729" s="5">
        <f t="shared" si="325"/>
        <v>2.8548714143810487E-3</v>
      </c>
      <c r="E729" s="5">
        <f t="shared" si="326"/>
        <v>3.0614102302129603E-3</v>
      </c>
      <c r="F729" s="5">
        <f t="shared" si="327"/>
        <v>7.3806239569255729E-3</v>
      </c>
      <c r="G729" s="5">
        <f t="shared" si="328"/>
        <v>2.7771388467905805E-3</v>
      </c>
      <c r="H729" s="5">
        <f t="shared" si="329"/>
        <v>2.825499884480543E-3</v>
      </c>
      <c r="I729" s="5">
        <f t="shared" si="330"/>
        <v>-2.3820434974310828E-4</v>
      </c>
      <c r="J729" s="5">
        <f t="shared" si="331"/>
        <v>4.6186565764276197E-3</v>
      </c>
      <c r="K729" s="8">
        <v>97.2</v>
      </c>
      <c r="L729" s="8">
        <f t="shared" si="358"/>
        <v>96.524329692154907</v>
      </c>
      <c r="N729" s="10">
        <f t="shared" ref="N729:T729" si="370">N567*(100-$K729)/$K729*$K567/(100-$K567)</f>
        <v>4.3650578212379425E-3</v>
      </c>
      <c r="O729" s="10">
        <f t="shared" si="370"/>
        <v>9.3328436504043367E-3</v>
      </c>
      <c r="P729" s="10">
        <f t="shared" si="370"/>
        <v>6.5907814919670864E-3</v>
      </c>
      <c r="Q729" s="10">
        <f t="shared" si="370"/>
        <v>7.7900305865831318E-3</v>
      </c>
      <c r="R729" s="10">
        <f t="shared" si="370"/>
        <v>1.2706129139918866E-2</v>
      </c>
      <c r="S729" s="10">
        <f t="shared" si="370"/>
        <v>1.5733127253572711E-2</v>
      </c>
      <c r="T729" s="10">
        <f t="shared" si="370"/>
        <v>2.327999655947521E-2</v>
      </c>
      <c r="U729" s="13">
        <f t="shared" si="333"/>
        <v>97.724963193090019</v>
      </c>
    </row>
    <row r="730" spans="1:21" x14ac:dyDescent="0.2">
      <c r="A730">
        <v>900</v>
      </c>
      <c r="B730" s="2" t="s">
        <v>98</v>
      </c>
      <c r="C730">
        <v>3000</v>
      </c>
      <c r="D730" s="5">
        <f t="shared" si="325"/>
        <v>2.7661925183801207E-3</v>
      </c>
      <c r="E730" s="5">
        <f t="shared" si="326"/>
        <v>2.9048475473361091E-3</v>
      </c>
      <c r="F730" s="5">
        <f t="shared" si="327"/>
        <v>6.6315972367340555E-3</v>
      </c>
      <c r="G730" s="5">
        <f t="shared" si="328"/>
        <v>2.7857833863539627E-3</v>
      </c>
      <c r="H730" s="5">
        <f t="shared" si="329"/>
        <v>2.8110713886948697E-3</v>
      </c>
      <c r="I730" s="5">
        <f t="shared" si="330"/>
        <v>-3.57594893939224E-4</v>
      </c>
      <c r="J730" s="5">
        <f t="shared" si="331"/>
        <v>5.1690113493733127E-3</v>
      </c>
      <c r="K730" s="8">
        <v>97.2</v>
      </c>
      <c r="L730" s="8">
        <f t="shared" si="358"/>
        <v>96.524329692154907</v>
      </c>
      <c r="N730" s="10">
        <f t="shared" ref="N730:T730" si="371">N568*(100-$K730)/$K730*$K568/(100-$K568)</f>
        <v>4.1950523313849259E-3</v>
      </c>
      <c r="O730" s="10">
        <f t="shared" si="371"/>
        <v>9.5904334963260434E-3</v>
      </c>
      <c r="P730" s="10">
        <f t="shared" si="371"/>
        <v>6.2411588083546394E-3</v>
      </c>
      <c r="Q730" s="10">
        <f t="shared" si="371"/>
        <v>7.5138858766930858E-3</v>
      </c>
      <c r="R730" s="10">
        <f t="shared" si="371"/>
        <v>1.2783591597016484E-2</v>
      </c>
      <c r="S730" s="10">
        <f t="shared" si="371"/>
        <v>1.4815306386586218E-2</v>
      </c>
      <c r="T730" s="10">
        <f t="shared" si="371"/>
        <v>2.2710908532933206E-2</v>
      </c>
      <c r="U730" s="13">
        <f t="shared" si="333"/>
        <v>97.779342300600703</v>
      </c>
    </row>
    <row r="731" spans="1:21" x14ac:dyDescent="0.2">
      <c r="A731">
        <v>1000</v>
      </c>
      <c r="B731" s="2" t="s">
        <v>98</v>
      </c>
      <c r="C731">
        <v>3000</v>
      </c>
      <c r="D731" s="5">
        <f t="shared" si="325"/>
        <v>2.6679819597282238E-3</v>
      </c>
      <c r="E731" s="5">
        <f t="shared" si="326"/>
        <v>2.7584907352339663E-3</v>
      </c>
      <c r="F731" s="5">
        <f t="shared" si="327"/>
        <v>5.869728176819973E-3</v>
      </c>
      <c r="G731" s="5">
        <f t="shared" si="328"/>
        <v>2.7902781268615909E-3</v>
      </c>
      <c r="H731" s="5">
        <f t="shared" si="329"/>
        <v>2.8029178763182491E-3</v>
      </c>
      <c r="I731" s="5">
        <f t="shared" si="330"/>
        <v>-4.4549878656869463E-4</v>
      </c>
      <c r="J731" s="5">
        <f t="shared" si="331"/>
        <v>5.6937091232879926E-3</v>
      </c>
      <c r="K731" s="8">
        <v>97.2</v>
      </c>
      <c r="L731" s="8">
        <f t="shared" si="358"/>
        <v>96.524329692154907</v>
      </c>
      <c r="N731" s="10">
        <f t="shared" ref="N731:T731" si="372">N569*(100-$K731)/$K731*$K569/(100-$K569)</f>
        <v>4.0234917718378711E-3</v>
      </c>
      <c r="O731" s="10">
        <f t="shared" si="372"/>
        <v>9.8454248902925482E-3</v>
      </c>
      <c r="P731" s="10">
        <f t="shared" si="372"/>
        <v>5.8901332783954244E-3</v>
      </c>
      <c r="Q731" s="10">
        <f t="shared" si="372"/>
        <v>7.23930439221544E-3</v>
      </c>
      <c r="R731" s="10">
        <f t="shared" si="372"/>
        <v>1.2858738240779851E-2</v>
      </c>
      <c r="S731" s="10">
        <f t="shared" si="372"/>
        <v>1.3895177760114771E-2</v>
      </c>
      <c r="T731" s="10">
        <f t="shared" si="372"/>
        <v>2.2137607211681287E-2</v>
      </c>
      <c r="U731" s="13">
        <f t="shared" si="333"/>
        <v>97.834185235384197</v>
      </c>
    </row>
    <row r="733" spans="1:21" x14ac:dyDescent="0.2">
      <c r="A733">
        <v>0.12</v>
      </c>
      <c r="B733" s="2" t="s">
        <v>98</v>
      </c>
      <c r="C733">
        <v>1000</v>
      </c>
      <c r="D733" s="5">
        <f>-1/9*T733+28/45*R733-8/45*O733+4/9*S733-22/9*Q733-8/45*P733+128/45*N733</f>
        <v>0.20276086020858963</v>
      </c>
      <c r="E733" s="5">
        <f>2/3*T733-6/5*R733+8/15*O733-8/3*S733+8/3*Q733+128/15*P733-128/15*N733</f>
        <v>7.2890050243516802E-2</v>
      </c>
      <c r="F733" s="5">
        <f>-8/9*T733+56/45*R733-16/45*O733+32/9*S733-32/9*Q733-256/45*P733+256/45*N733</f>
        <v>4.7831056149416629E-2</v>
      </c>
      <c r="G733" s="5">
        <f>-8/3*T733+56/5*R733-128/15*O733+8/3*S733-8/3*Q733-128/15*P733+128/15*N733</f>
        <v>1.8676641832851004E-3</v>
      </c>
      <c r="H733" s="5">
        <f>32/9*T733-416/45*R733+256/45*O733-32/9*S733+32/9*Q733+256/45*P733-256/45*N733</f>
        <v>2.4472471672742913E-3</v>
      </c>
      <c r="I733" s="5">
        <f>-2*R733+10*Q733-8*P733</f>
        <v>-0.18307256018623952</v>
      </c>
      <c r="J733" s="5">
        <f>4/9*T733-28/45*R733+128/45*O733-4/9*S733-68/9*Q733+368/45*P733-128/45*N733</f>
        <v>0.34501853348837863</v>
      </c>
      <c r="K733" s="8">
        <v>69.8</v>
      </c>
      <c r="L733" s="8">
        <f>100/(1+(1+0.15)*(100/K733-1))</f>
        <v>66.775088491342188</v>
      </c>
      <c r="N733" s="10">
        <f t="shared" ref="N733:T733" si="373">N571*(100-$K733)/$K733*$K571/(100-$K571)</f>
        <v>0.19980707388738225</v>
      </c>
      <c r="O733" s="10">
        <f t="shared" si="373"/>
        <v>0.38653865607472276</v>
      </c>
      <c r="P733" s="10">
        <f t="shared" si="373"/>
        <v>0.22705577040688238</v>
      </c>
      <c r="Q733" s="10">
        <f t="shared" si="373"/>
        <v>0.24626841361754251</v>
      </c>
      <c r="R733" s="10">
        <f t="shared" si="373"/>
        <v>0.41465526655330276</v>
      </c>
      <c r="S733" s="10">
        <f t="shared" si="373"/>
        <v>0.31927904771813786</v>
      </c>
      <c r="T733" s="10">
        <f t="shared" si="373"/>
        <v>0.48974285125422173</v>
      </c>
      <c r="U733" s="13">
        <f>100/(1+T733)</f>
        <v>67.125678714154944</v>
      </c>
    </row>
    <row r="734" spans="1:21" x14ac:dyDescent="0.2">
      <c r="A734">
        <v>0.18</v>
      </c>
      <c r="B734" s="2" t="s">
        <v>98</v>
      </c>
      <c r="C734">
        <v>1000</v>
      </c>
      <c r="D734" s="5">
        <f t="shared" ref="D734:D770" si="374">-1/9*T734+28/45*R734-8/45*O734+4/9*S734-22/9*Q734-8/45*P734+128/45*N734</f>
        <v>0.15615462667369867</v>
      </c>
      <c r="E734" s="5">
        <f t="shared" ref="E734:E770" si="375">2/3*T734-6/5*R734+8/15*O734-8/3*S734+8/3*Q734+128/15*P734-128/15*N734</f>
        <v>5.8808399604686423E-2</v>
      </c>
      <c r="F734" s="5">
        <f t="shared" ref="F734:F770" si="376">-8/9*T734+56/45*R734-16/45*O734+32/9*S734-32/9*Q734-256/45*P734+256/45*N734</f>
        <v>3.8659205413878461E-2</v>
      </c>
      <c r="G734" s="5">
        <f t="shared" ref="G734:G770" si="377">-8/3*T734+56/5*R734-128/15*O734+8/3*S734-8/3*Q734-128/15*P734+128/15*N734</f>
        <v>1.2995293492172877E-3</v>
      </c>
      <c r="H734" s="5">
        <f t="shared" ref="H734:H770" si="378">32/9*T734-416/45*R734+256/45*O734-32/9*S734+32/9*Q734+256/45*P734-256/45*N734</f>
        <v>1.8400638811848502E-3</v>
      </c>
      <c r="I734" s="5">
        <f t="shared" ref="I734:I770" si="379">-2*R734+10*Q734-8*P734</f>
        <v>-7.4584655589361004E-2</v>
      </c>
      <c r="J734" s="5">
        <f t="shared" ref="J734:J770" si="380">4/9*T734-28/45*R734+128/45*O734-4/9*S734-68/9*Q734+368/45*P734-128/45*N734</f>
        <v>0.19759149709029694</v>
      </c>
      <c r="K734" s="8">
        <v>74.599999999999994</v>
      </c>
      <c r="L734" s="8">
        <f t="shared" ref="L734:L755" si="381">100/(1+(1+0.15)*(100/K734-1))</f>
        <v>71.862055678643671</v>
      </c>
      <c r="N734" s="10">
        <f t="shared" ref="N734:T734" si="382">N572*(100-$K734)/$K734*$K572/(100-$K572)</f>
        <v>0.1670037244796585</v>
      </c>
      <c r="O734" s="10">
        <f t="shared" si="382"/>
        <v>0.29671965474405193</v>
      </c>
      <c r="P734" s="10">
        <f t="shared" si="382"/>
        <v>0.18899629379062152</v>
      </c>
      <c r="Q734" s="10">
        <f t="shared" si="382"/>
        <v>0.20760661946863154</v>
      </c>
      <c r="R734" s="10">
        <f t="shared" si="382"/>
        <v>0.31934024997535215</v>
      </c>
      <c r="S734" s="10">
        <f t="shared" si="382"/>
        <v>0.26651267647775795</v>
      </c>
      <c r="T734" s="10">
        <f t="shared" si="382"/>
        <v>0.37976866642360119</v>
      </c>
      <c r="U734" s="13">
        <f t="shared" ref="U734:U770" si="383">100/(1+T734)</f>
        <v>72.475917473327456</v>
      </c>
    </row>
    <row r="735" spans="1:21" x14ac:dyDescent="0.2">
      <c r="A735">
        <v>0.25</v>
      </c>
      <c r="B735" s="2" t="s">
        <v>98</v>
      </c>
      <c r="C735">
        <v>1000</v>
      </c>
      <c r="D735" s="5">
        <f t="shared" si="374"/>
        <v>0.11930823958735765</v>
      </c>
      <c r="E735" s="5">
        <f t="shared" si="375"/>
        <v>5.1098614152571997E-2</v>
      </c>
      <c r="F735" s="5">
        <f t="shared" si="376"/>
        <v>3.6929814093678903E-2</v>
      </c>
      <c r="G735" s="5">
        <f t="shared" si="377"/>
        <v>3.633904745167893E-3</v>
      </c>
      <c r="H735" s="5">
        <f t="shared" si="378"/>
        <v>4.1372526358878225E-3</v>
      </c>
      <c r="I735" s="5">
        <f t="shared" si="379"/>
        <v>-6.1107832068133305E-2</v>
      </c>
      <c r="J735" s="5">
        <f t="shared" si="380"/>
        <v>0.15204863641849914</v>
      </c>
      <c r="K735" s="8">
        <v>78.099999999999994</v>
      </c>
      <c r="L735" s="8">
        <f t="shared" si="381"/>
        <v>75.616013942005125</v>
      </c>
      <c r="N735" s="10">
        <f t="shared" ref="N735:T735" si="384">N573*(100-$K735)/$K735*$K573/(100-$K573)</f>
        <v>0.12869002917023062</v>
      </c>
      <c r="O735" s="10">
        <f t="shared" si="384"/>
        <v>0.22649886533275623</v>
      </c>
      <c r="P735" s="10">
        <f t="shared" si="384"/>
        <v>0.14849428604190845</v>
      </c>
      <c r="Q735" s="10">
        <f t="shared" si="384"/>
        <v>0.16226105964051041</v>
      </c>
      <c r="R735" s="10">
        <f t="shared" si="384"/>
        <v>0.24788207006898486</v>
      </c>
      <c r="S735" s="10">
        <f t="shared" si="384"/>
        <v>0.21673770024943043</v>
      </c>
      <c r="T735" s="10">
        <f t="shared" si="384"/>
        <v>0.30604862956502948</v>
      </c>
      <c r="U735" s="13">
        <f t="shared" si="383"/>
        <v>76.566827403129935</v>
      </c>
    </row>
    <row r="736" spans="1:21" x14ac:dyDescent="0.2">
      <c r="A736">
        <v>0.37</v>
      </c>
      <c r="B736" s="2" t="s">
        <v>98</v>
      </c>
      <c r="C736">
        <v>1000</v>
      </c>
      <c r="D736" s="5">
        <f t="shared" si="374"/>
        <v>8.2325848229183179E-2</v>
      </c>
      <c r="E736" s="5">
        <f t="shared" si="375"/>
        <v>3.7527397665945483E-2</v>
      </c>
      <c r="F736" s="5">
        <f t="shared" si="376"/>
        <v>2.5288650157366699E-2</v>
      </c>
      <c r="G736" s="5">
        <f t="shared" si="377"/>
        <v>2.4402950470645557E-3</v>
      </c>
      <c r="H736" s="5">
        <f t="shared" si="378"/>
        <v>2.739028535311161E-3</v>
      </c>
      <c r="I736" s="5">
        <f t="shared" si="379"/>
        <v>-2.5707888939049406E-2</v>
      </c>
      <c r="J736" s="5">
        <f t="shared" si="380"/>
        <v>0.12271870829180526</v>
      </c>
      <c r="K736" s="8">
        <v>81.599999999999994</v>
      </c>
      <c r="L736" s="8">
        <f t="shared" si="381"/>
        <v>79.408330089529002</v>
      </c>
      <c r="N736" s="10">
        <f t="shared" ref="N736:T736" si="385">N574*(100-$K736)/$K736*$K574/(100-$K574)</f>
        <v>9.4580014254306857E-2</v>
      </c>
      <c r="O736" s="10">
        <f t="shared" si="385"/>
        <v>0.19108032067848388</v>
      </c>
      <c r="P736" s="10">
        <f t="shared" si="385"/>
        <v>0.108773713176058</v>
      </c>
      <c r="Q736" s="10">
        <f t="shared" si="385"/>
        <v>0.12571366836926415</v>
      </c>
      <c r="R736" s="10">
        <f t="shared" si="385"/>
        <v>0.2063274336116134</v>
      </c>
      <c r="S736" s="10">
        <f t="shared" si="385"/>
        <v>0.16426245955151567</v>
      </c>
      <c r="T736" s="10">
        <f t="shared" si="385"/>
        <v>0.24733203898762657</v>
      </c>
      <c r="U736" s="13">
        <f t="shared" si="383"/>
        <v>80.171114726727538</v>
      </c>
    </row>
    <row r="737" spans="1:21" x14ac:dyDescent="0.2">
      <c r="A737">
        <v>0.55000000000000004</v>
      </c>
      <c r="B737" s="2" t="s">
        <v>98</v>
      </c>
      <c r="C737">
        <v>1000</v>
      </c>
      <c r="D737" s="5">
        <f t="shared" si="374"/>
        <v>7.0432564877163401E-2</v>
      </c>
      <c r="E737" s="5">
        <f t="shared" si="375"/>
        <v>2.9901757791831907E-2</v>
      </c>
      <c r="F737" s="5">
        <f t="shared" si="376"/>
        <v>2.0099402238735187E-2</v>
      </c>
      <c r="G737" s="5">
        <f t="shared" si="377"/>
        <v>6.0252426062890052E-6</v>
      </c>
      <c r="H737" s="5">
        <f t="shared" si="378"/>
        <v>2.6273118687725194E-4</v>
      </c>
      <c r="I737" s="5">
        <f t="shared" si="379"/>
        <v>-1.6714972109825643E-2</v>
      </c>
      <c r="J737" s="5">
        <f t="shared" si="380"/>
        <v>0.10194370894813287</v>
      </c>
      <c r="K737" s="8">
        <v>84.2</v>
      </c>
      <c r="L737" s="8">
        <f t="shared" si="381"/>
        <v>82.25065937286314</v>
      </c>
      <c r="N737" s="10">
        <f t="shared" ref="N737:T737" si="386">N575*(100-$K737)/$K737*$K575/(100-$K575)</f>
        <v>8.1358076184958647E-2</v>
      </c>
      <c r="O737" s="10">
        <f t="shared" si="386"/>
        <v>0.16441088081318092</v>
      </c>
      <c r="P737" s="10">
        <f t="shared" si="386"/>
        <v>9.2605326578191399E-2</v>
      </c>
      <c r="Q737" s="10">
        <f t="shared" si="386"/>
        <v>0.10755390936938911</v>
      </c>
      <c r="R737" s="10">
        <f t="shared" si="386"/>
        <v>0.17570572658909278</v>
      </c>
      <c r="S737" s="10">
        <f t="shared" si="386"/>
        <v>0.13762935519722166</v>
      </c>
      <c r="T737" s="10">
        <f t="shared" si="386"/>
        <v>0.20593121817552104</v>
      </c>
      <c r="U737" s="13">
        <f t="shared" si="383"/>
        <v>82.923469011186327</v>
      </c>
    </row>
    <row r="738" spans="1:21" x14ac:dyDescent="0.2">
      <c r="A738">
        <v>0.75</v>
      </c>
      <c r="B738" s="2" t="s">
        <v>98</v>
      </c>
      <c r="C738">
        <v>1000</v>
      </c>
      <c r="D738" s="5">
        <f t="shared" si="374"/>
        <v>5.5850761073794719E-2</v>
      </c>
      <c r="E738" s="5">
        <f t="shared" si="375"/>
        <v>2.7124033518460822E-2</v>
      </c>
      <c r="F738" s="5">
        <f t="shared" si="376"/>
        <v>1.7400691442264526E-2</v>
      </c>
      <c r="G738" s="5">
        <f t="shared" si="377"/>
        <v>9.9746052862270673E-4</v>
      </c>
      <c r="H738" s="5">
        <f t="shared" si="378"/>
        <v>1.2081387258455756E-3</v>
      </c>
      <c r="I738" s="5">
        <f t="shared" si="379"/>
        <v>-1.3625389852137459E-2</v>
      </c>
      <c r="J738" s="5">
        <f t="shared" si="380"/>
        <v>9.9227037450215383E-2</v>
      </c>
      <c r="K738" s="8">
        <v>85.7</v>
      </c>
      <c r="L738" s="8">
        <f t="shared" si="381"/>
        <v>83.90033775515198</v>
      </c>
      <c r="N738" s="10">
        <f t="shared" ref="N738:T738" si="387">N576*(100-$K738)/$K738*$K576/(100-$K576)</f>
        <v>6.6534959658813134E-2</v>
      </c>
      <c r="O738" s="10">
        <f t="shared" si="387"/>
        <v>0.14964583406915036</v>
      </c>
      <c r="P738" s="10">
        <f t="shared" si="387"/>
        <v>7.6608340880306186E-2</v>
      </c>
      <c r="Q738" s="10">
        <f t="shared" si="387"/>
        <v>9.1957206366519578E-2</v>
      </c>
      <c r="R738" s="10">
        <f t="shared" si="387"/>
        <v>0.1601653632374419</v>
      </c>
      <c r="S738" s="10">
        <f t="shared" si="387"/>
        <v>0.1189209502846223</v>
      </c>
      <c r="T738" s="10">
        <f t="shared" si="387"/>
        <v>0.1881827328870663</v>
      </c>
      <c r="U738" s="13">
        <f t="shared" si="383"/>
        <v>84.162138728458316</v>
      </c>
    </row>
    <row r="739" spans="1:21" x14ac:dyDescent="0.2">
      <c r="A739">
        <v>1.1000000000000001</v>
      </c>
      <c r="B739" s="2" t="s">
        <v>98</v>
      </c>
      <c r="C739">
        <v>1000</v>
      </c>
      <c r="D739" s="5">
        <f t="shared" si="374"/>
        <v>4.4436342632654918E-2</v>
      </c>
      <c r="E739" s="5">
        <f t="shared" si="375"/>
        <v>2.4567991617816975E-2</v>
      </c>
      <c r="F739" s="5">
        <f t="shared" si="376"/>
        <v>1.7498734170371566E-2</v>
      </c>
      <c r="G739" s="5">
        <f t="shared" si="377"/>
        <v>5.6008441968480316E-4</v>
      </c>
      <c r="H739" s="5">
        <f t="shared" si="378"/>
        <v>8.4635364665874846E-4</v>
      </c>
      <c r="I739" s="5">
        <f t="shared" si="379"/>
        <v>-1.0401076188897407E-2</v>
      </c>
      <c r="J739" s="5">
        <f t="shared" si="380"/>
        <v>9.0427445007982526E-2</v>
      </c>
      <c r="K739" s="8">
        <v>87.2</v>
      </c>
      <c r="L739" s="8">
        <f t="shared" si="381"/>
        <v>85.557299843014121</v>
      </c>
      <c r="N739" s="10">
        <f t="shared" ref="N739:T739" si="388">N577*(100-$K739)/$K739*$K577/(100-$K577)</f>
        <v>5.4735515076521808E-2</v>
      </c>
      <c r="O739" s="10">
        <f t="shared" si="388"/>
        <v>0.13189129844968001</v>
      </c>
      <c r="P739" s="10">
        <f t="shared" si="388"/>
        <v>6.4177195163775083E-2</v>
      </c>
      <c r="Q739" s="10">
        <f t="shared" si="388"/>
        <v>7.8624252797080046E-2</v>
      </c>
      <c r="R739" s="10">
        <f t="shared" si="388"/>
        <v>0.1416130214247486</v>
      </c>
      <c r="S739" s="10">
        <f t="shared" si="388"/>
        <v>0.10426100109497631</v>
      </c>
      <c r="T739" s="10">
        <f t="shared" si="388"/>
        <v>0.1679358753062721</v>
      </c>
      <c r="U739" s="13">
        <f t="shared" si="383"/>
        <v>85.621139066197998</v>
      </c>
    </row>
    <row r="740" spans="1:21" x14ac:dyDescent="0.2">
      <c r="A740">
        <v>1.5</v>
      </c>
      <c r="B740" s="2" t="s">
        <v>98</v>
      </c>
      <c r="C740">
        <v>1000</v>
      </c>
      <c r="D740" s="5">
        <f t="shared" si="374"/>
        <v>3.7636521274633059E-2</v>
      </c>
      <c r="E740" s="5">
        <f t="shared" si="375"/>
        <v>2.1957709152352178E-2</v>
      </c>
      <c r="F740" s="5">
        <f t="shared" si="376"/>
        <v>1.4049957629860388E-2</v>
      </c>
      <c r="G740" s="5">
        <f t="shared" si="377"/>
        <v>7.2966938888313626E-4</v>
      </c>
      <c r="H740" s="5">
        <f t="shared" si="378"/>
        <v>1.03510136476892E-3</v>
      </c>
      <c r="I740" s="5">
        <f t="shared" si="379"/>
        <v>-1.1859764158117458E-2</v>
      </c>
      <c r="J740" s="5">
        <f t="shared" si="380"/>
        <v>8.7349981281061473E-2</v>
      </c>
      <c r="K740" s="8">
        <v>88.4</v>
      </c>
      <c r="L740" s="8">
        <f t="shared" si="381"/>
        <v>86.888146255160223</v>
      </c>
      <c r="N740" s="10">
        <f t="shared" ref="N740:T740" si="389">N578*(100-$K740)/$K740*$K578/(100-$K578)</f>
        <v>4.6513948154031842E-2</v>
      </c>
      <c r="O740" s="10">
        <f t="shared" si="389"/>
        <v>0.11974139922005037</v>
      </c>
      <c r="P740" s="10">
        <f t="shared" si="389"/>
        <v>5.4661273676038402E-2</v>
      </c>
      <c r="Q740" s="10">
        <f t="shared" si="389"/>
        <v>6.8191381008389423E-2</v>
      </c>
      <c r="R740" s="10">
        <f t="shared" si="389"/>
        <v>0.12824169241685221</v>
      </c>
      <c r="S740" s="10">
        <f t="shared" si="389"/>
        <v>8.9992993986465375E-2</v>
      </c>
      <c r="T740" s="10">
        <f t="shared" si="389"/>
        <v>0.15089917593344185</v>
      </c>
      <c r="U740" s="13">
        <f t="shared" si="383"/>
        <v>86.888584240139494</v>
      </c>
    </row>
    <row r="741" spans="1:21" x14ac:dyDescent="0.2">
      <c r="A741">
        <v>2.2000000000000002</v>
      </c>
      <c r="B741" s="2" t="s">
        <v>98</v>
      </c>
      <c r="C741">
        <v>1000</v>
      </c>
      <c r="D741" s="5">
        <f t="shared" si="374"/>
        <v>2.2798805474394016E-2</v>
      </c>
      <c r="E741" s="5">
        <f t="shared" si="375"/>
        <v>1.9327315624364017E-2</v>
      </c>
      <c r="F741" s="5">
        <f t="shared" si="376"/>
        <v>1.3060725600353679E-2</v>
      </c>
      <c r="G741" s="5">
        <f t="shared" si="377"/>
        <v>6.0896576807590308E-3</v>
      </c>
      <c r="H741" s="5">
        <f t="shared" si="378"/>
        <v>5.2078948827260219E-3</v>
      </c>
      <c r="I741" s="5">
        <f t="shared" si="379"/>
        <v>9.981943001062199E-3</v>
      </c>
      <c r="J741" s="5">
        <f t="shared" si="380"/>
        <v>5.6331784445139768E-2</v>
      </c>
      <c r="K741" s="8">
        <v>89.7</v>
      </c>
      <c r="L741" s="8">
        <f t="shared" si="381"/>
        <v>88.335220838052095</v>
      </c>
      <c r="N741" s="10">
        <f t="shared" ref="N741:T741" si="390">N579*(100-$K741)/$K741*$K579/(100-$K579)</f>
        <v>3.457864624924141E-2</v>
      </c>
      <c r="O741" s="10">
        <f t="shared" si="390"/>
        <v>9.6608565027069201E-2</v>
      </c>
      <c r="P741" s="10">
        <f t="shared" si="390"/>
        <v>4.2015542124817527E-2</v>
      </c>
      <c r="Q741" s="10">
        <f t="shared" si="390"/>
        <v>5.5888262938745721E-2</v>
      </c>
      <c r="R741" s="10">
        <f t="shared" si="390"/>
        <v>0.10638817469392743</v>
      </c>
      <c r="S741" s="10">
        <f t="shared" si="390"/>
        <v>7.7085152451798991E-2</v>
      </c>
      <c r="T741" s="10">
        <f t="shared" si="390"/>
        <v>0.13279812670879876</v>
      </c>
      <c r="U741" s="13">
        <f t="shared" si="383"/>
        <v>88.276982140266526</v>
      </c>
    </row>
    <row r="742" spans="1:21" x14ac:dyDescent="0.2">
      <c r="A742">
        <v>3</v>
      </c>
      <c r="B742" s="2" t="s">
        <v>98</v>
      </c>
      <c r="C742">
        <v>1000</v>
      </c>
      <c r="D742" s="5">
        <f t="shared" si="374"/>
        <v>2.3764654092545176E-2</v>
      </c>
      <c r="E742" s="5">
        <f t="shared" si="375"/>
        <v>1.6121148772086147E-2</v>
      </c>
      <c r="F742" s="5">
        <f t="shared" si="376"/>
        <v>9.7623848329492224E-3</v>
      </c>
      <c r="G742" s="5">
        <f t="shared" si="377"/>
        <v>2.7020471278997316E-3</v>
      </c>
      <c r="H742" s="5">
        <f t="shared" si="378"/>
        <v>2.8176289719938075E-3</v>
      </c>
      <c r="I742" s="5">
        <f t="shared" si="379"/>
        <v>-5.1163700634231368E-3</v>
      </c>
      <c r="J742" s="5">
        <f t="shared" si="380"/>
        <v>6.7704980814575336E-2</v>
      </c>
      <c r="K742" s="8">
        <v>90.6</v>
      </c>
      <c r="L742" s="8">
        <f t="shared" si="381"/>
        <v>89.340301745389993</v>
      </c>
      <c r="N742" s="10">
        <f t="shared" ref="N742:T742" si="391">N580*(100-$K742)/$K742*$K580/(100-$K580)</f>
        <v>3.1410784972226505E-2</v>
      </c>
      <c r="O742" s="10">
        <f t="shared" si="391"/>
        <v>9.184531468150281E-2</v>
      </c>
      <c r="P742" s="10">
        <f t="shared" si="391"/>
        <v>3.7346757897314994E-2</v>
      </c>
      <c r="Q742" s="10">
        <f t="shared" si="391"/>
        <v>4.9147742560494902E-2</v>
      </c>
      <c r="R742" s="10">
        <f t="shared" si="391"/>
        <v>9.8909866244926078E-2</v>
      </c>
      <c r="S742" s="10">
        <f t="shared" si="391"/>
        <v>6.5396166894486157E-2</v>
      </c>
      <c r="T742" s="10">
        <f t="shared" si="391"/>
        <v>0.1177564745486262</v>
      </c>
      <c r="U742" s="13">
        <f t="shared" si="383"/>
        <v>89.464925748143955</v>
      </c>
    </row>
    <row r="743" spans="1:21" x14ac:dyDescent="0.2">
      <c r="A743">
        <v>4</v>
      </c>
      <c r="B743" s="2" t="s">
        <v>98</v>
      </c>
      <c r="C743">
        <v>1000</v>
      </c>
      <c r="D743" s="5">
        <f t="shared" si="374"/>
        <v>2.1193491894994851E-2</v>
      </c>
      <c r="E743" s="5">
        <f t="shared" si="375"/>
        <v>1.6731357406821967E-2</v>
      </c>
      <c r="F743" s="5">
        <f t="shared" si="376"/>
        <v>1.1661413635073392E-2</v>
      </c>
      <c r="G743" s="5">
        <f t="shared" si="377"/>
        <v>2.5316771685627293E-3</v>
      </c>
      <c r="H743" s="5">
        <f t="shared" si="378"/>
        <v>2.8527626500051695E-3</v>
      </c>
      <c r="I743" s="5">
        <f t="shared" si="379"/>
        <v>-7.8842720013638234E-3</v>
      </c>
      <c r="J743" s="5">
        <f t="shared" si="380"/>
        <v>5.9743398546658527E-2</v>
      </c>
      <c r="K743" s="8">
        <v>91.4</v>
      </c>
      <c r="L743" s="8">
        <f t="shared" si="381"/>
        <v>90.235956165465495</v>
      </c>
      <c r="N743" s="10">
        <f t="shared" ref="N743:T743" si="392">N581*(100-$K743)/$K743*$K581/(100-$K581)</f>
        <v>2.7918765067578007E-2</v>
      </c>
      <c r="O743" s="10">
        <f t="shared" si="392"/>
        <v>7.8775513101953076E-2</v>
      </c>
      <c r="P743" s="10">
        <f t="shared" si="392"/>
        <v>3.43611077439233E-2</v>
      </c>
      <c r="Q743" s="10">
        <f t="shared" si="392"/>
        <v>4.3962994954852549E-2</v>
      </c>
      <c r="R743" s="10">
        <f t="shared" si="392"/>
        <v>8.6312679799251474E-2</v>
      </c>
      <c r="S743" s="10">
        <f t="shared" si="392"/>
        <v>6.192608652751487E-2</v>
      </c>
      <c r="T743" s="10">
        <f t="shared" si="392"/>
        <v>0.10682982930075267</v>
      </c>
      <c r="U743" s="13">
        <f t="shared" si="383"/>
        <v>90.348125206542093</v>
      </c>
    </row>
    <row r="744" spans="1:21" x14ac:dyDescent="0.2">
      <c r="A744">
        <v>5.5</v>
      </c>
      <c r="B744" s="2" t="s">
        <v>98</v>
      </c>
      <c r="C744">
        <v>1000</v>
      </c>
      <c r="D744" s="5">
        <f t="shared" si="374"/>
        <v>1.7616634503586345E-2</v>
      </c>
      <c r="E744" s="5">
        <f t="shared" si="375"/>
        <v>1.4802252965655405E-2</v>
      </c>
      <c r="F744" s="5">
        <f t="shared" si="376"/>
        <v>1.1029400791441268E-2</v>
      </c>
      <c r="G744" s="5">
        <f t="shared" si="377"/>
        <v>4.3866475250276815E-3</v>
      </c>
      <c r="H744" s="5">
        <f t="shared" si="378"/>
        <v>4.6230651790413191E-3</v>
      </c>
      <c r="I744" s="5">
        <f t="shared" si="379"/>
        <v>-5.6920094998337556E-3</v>
      </c>
      <c r="J744" s="5">
        <f t="shared" si="380"/>
        <v>5.1239068282033159E-2</v>
      </c>
      <c r="K744" s="8">
        <v>92.2</v>
      </c>
      <c r="L744" s="8">
        <f t="shared" si="381"/>
        <v>91.133735297024799</v>
      </c>
      <c r="N744" s="10">
        <f t="shared" ref="N744:T744" si="393">N582*(100-$K744)/$K744*$K582/(100-$K582)</f>
        <v>2.3872574903068093E-2</v>
      </c>
      <c r="O744" s="10">
        <f t="shared" si="393"/>
        <v>6.8939197531611707E-2</v>
      </c>
      <c r="P744" s="10">
        <f t="shared" si="393"/>
        <v>2.9763868705522629E-2</v>
      </c>
      <c r="Q744" s="10">
        <f t="shared" si="393"/>
        <v>3.8576146019184319E-2</v>
      </c>
      <c r="R744" s="10">
        <f t="shared" si="393"/>
        <v>7.6671260023747967E-2</v>
      </c>
      <c r="S744" s="10">
        <f t="shared" si="393"/>
        <v>5.5664478757291677E-2</v>
      </c>
      <c r="T744" s="10">
        <f t="shared" si="393"/>
        <v>9.8005059746951451E-2</v>
      </c>
      <c r="U744" s="13">
        <f t="shared" si="383"/>
        <v>91.074261554902307</v>
      </c>
    </row>
    <row r="745" spans="1:21" x14ac:dyDescent="0.2">
      <c r="A745">
        <v>7.5</v>
      </c>
      <c r="B745" s="2" t="s">
        <v>98</v>
      </c>
      <c r="C745">
        <v>1000</v>
      </c>
      <c r="D745" s="5">
        <f t="shared" si="374"/>
        <v>1.4244344911642962E-2</v>
      </c>
      <c r="E745" s="5">
        <f t="shared" si="375"/>
        <v>1.3274379178218998E-2</v>
      </c>
      <c r="F745" s="5">
        <f t="shared" si="376"/>
        <v>9.1449534058141296E-3</v>
      </c>
      <c r="G745" s="5">
        <f t="shared" si="377"/>
        <v>4.0511325894508898E-3</v>
      </c>
      <c r="H745" s="5">
        <f t="shared" si="378"/>
        <v>4.3168890996642811E-3</v>
      </c>
      <c r="I745" s="5">
        <f t="shared" si="379"/>
        <v>-9.6554712880859705E-3</v>
      </c>
      <c r="J745" s="5">
        <f t="shared" si="380"/>
        <v>5.5026324352239663E-2</v>
      </c>
      <c r="K745" s="8">
        <v>92.9</v>
      </c>
      <c r="L745" s="8">
        <f t="shared" si="381"/>
        <v>91.921040914263116</v>
      </c>
      <c r="N745" s="10">
        <f t="shared" ref="N745:T745" si="394">N583*(100-$K745)/$K745*$K583/(100-$K583)</f>
        <v>1.923993853881031E-2</v>
      </c>
      <c r="O745" s="10">
        <f t="shared" si="394"/>
        <v>6.4787941074306493E-2</v>
      </c>
      <c r="P745" s="10">
        <f t="shared" si="394"/>
        <v>2.4387099587802066E-2</v>
      </c>
      <c r="Q745" s="10">
        <f t="shared" si="394"/>
        <v>3.2872815438633282E-2</v>
      </c>
      <c r="R745" s="10">
        <f t="shared" si="394"/>
        <v>7.1643414486001145E-2</v>
      </c>
      <c r="S745" s="10">
        <f t="shared" si="394"/>
        <v>4.7684528361971776E-2</v>
      </c>
      <c r="T745" s="10">
        <f t="shared" si="394"/>
        <v>9.0402552248944834E-2</v>
      </c>
      <c r="U745" s="13">
        <f t="shared" si="383"/>
        <v>91.709249757120389</v>
      </c>
    </row>
    <row r="746" spans="1:21" x14ac:dyDescent="0.2">
      <c r="A746">
        <v>11</v>
      </c>
      <c r="B746" s="2" t="s">
        <v>98</v>
      </c>
      <c r="C746">
        <v>1000</v>
      </c>
      <c r="D746" s="5">
        <f t="shared" si="374"/>
        <v>1.1823125060142645E-2</v>
      </c>
      <c r="E746" s="5">
        <f t="shared" si="375"/>
        <v>1.2024957393716867E-2</v>
      </c>
      <c r="F746" s="5">
        <f t="shared" si="376"/>
        <v>8.7986400038850276E-3</v>
      </c>
      <c r="G746" s="5">
        <f t="shared" si="377"/>
        <v>3.4112649917437954E-3</v>
      </c>
      <c r="H746" s="5">
        <f t="shared" si="378"/>
        <v>3.5310440599092552E-3</v>
      </c>
      <c r="I746" s="5">
        <f t="shared" si="379"/>
        <v>-5.3463921608366549E-3</v>
      </c>
      <c r="J746" s="5">
        <f t="shared" si="380"/>
        <v>4.3108408286015622E-2</v>
      </c>
      <c r="K746" s="8">
        <v>93.7</v>
      </c>
      <c r="L746" s="8">
        <f t="shared" si="381"/>
        <v>92.822824310267961</v>
      </c>
      <c r="N746" s="10">
        <f t="shared" ref="N746:T746" si="395">N584*(100-$K746)/$K746*$K584/(100-$K584)</f>
        <v>1.6804051042836506E-2</v>
      </c>
      <c r="O746" s="10">
        <f t="shared" si="395"/>
        <v>5.4214802035673935E-2</v>
      </c>
      <c r="P746" s="10">
        <f t="shared" si="395"/>
        <v>2.1554715830067218E-2</v>
      </c>
      <c r="Q746" s="10">
        <f t="shared" si="395"/>
        <v>2.8786268126770213E-2</v>
      </c>
      <c r="R746" s="10">
        <f t="shared" si="395"/>
        <v>6.0385673394000521E-2</v>
      </c>
      <c r="S746" s="10">
        <f t="shared" si="395"/>
        <v>4.2486205711743365E-2</v>
      </c>
      <c r="T746" s="10">
        <f t="shared" si="395"/>
        <v>7.7351047634576536E-2</v>
      </c>
      <c r="U746" s="13">
        <f t="shared" si="383"/>
        <v>92.820255959799937</v>
      </c>
    </row>
    <row r="747" spans="1:21" x14ac:dyDescent="0.2">
      <c r="A747">
        <v>15</v>
      </c>
      <c r="B747" s="2" t="s">
        <v>98</v>
      </c>
      <c r="C747">
        <v>1000</v>
      </c>
      <c r="D747" s="5">
        <f t="shared" si="374"/>
        <v>9.6338983266947079E-3</v>
      </c>
      <c r="E747" s="5">
        <f t="shared" si="375"/>
        <v>1.077579680483122E-2</v>
      </c>
      <c r="F747" s="5">
        <f t="shared" si="376"/>
        <v>8.0968184736771587E-3</v>
      </c>
      <c r="G747" s="5">
        <f t="shared" si="377"/>
        <v>3.5960765535170275E-3</v>
      </c>
      <c r="H747" s="5">
        <f t="shared" si="378"/>
        <v>3.7216126009130823E-3</v>
      </c>
      <c r="I747" s="5">
        <f t="shared" si="379"/>
        <v>-4.5243474496515224E-3</v>
      </c>
      <c r="J747" s="5">
        <f t="shared" si="380"/>
        <v>3.7737204112829915E-2</v>
      </c>
      <c r="K747" s="8">
        <v>94.3</v>
      </c>
      <c r="L747" s="8">
        <f t="shared" si="381"/>
        <v>93.500570125427586</v>
      </c>
      <c r="N747" s="10">
        <f t="shared" ref="N747:T747" si="396">N585*(100-$K747)/$K747*$K585/(100-$K585)</f>
        <v>1.4132113322517358E-2</v>
      </c>
      <c r="O747" s="10">
        <f t="shared" si="396"/>
        <v>4.7178375271622039E-2</v>
      </c>
      <c r="P747" s="10">
        <f t="shared" si="396"/>
        <v>1.8444017331355287E-2</v>
      </c>
      <c r="Q747" s="10">
        <f t="shared" si="396"/>
        <v>2.4900239007658028E-2</v>
      </c>
      <c r="R747" s="10">
        <f t="shared" si="396"/>
        <v>5.2987299437694757E-2</v>
      </c>
      <c r="S747" s="10">
        <f t="shared" si="396"/>
        <v>3.7508063197192333E-2</v>
      </c>
      <c r="T747" s="10">
        <f t="shared" si="396"/>
        <v>6.9037059422811506E-2</v>
      </c>
      <c r="U747" s="13">
        <f t="shared" si="383"/>
        <v>93.542126644319922</v>
      </c>
    </row>
    <row r="748" spans="1:21" x14ac:dyDescent="0.2">
      <c r="A748">
        <v>18.5</v>
      </c>
      <c r="B748" s="2" t="s">
        <v>98</v>
      </c>
      <c r="C748">
        <v>1000</v>
      </c>
      <c r="D748" s="5">
        <f t="shared" si="374"/>
        <v>8.823290500884276E-3</v>
      </c>
      <c r="E748" s="5">
        <f t="shared" si="375"/>
        <v>1.0084470234002052E-2</v>
      </c>
      <c r="F748" s="5">
        <f t="shared" si="376"/>
        <v>7.3468985241287588E-3</v>
      </c>
      <c r="G748" s="5">
        <f t="shared" si="377"/>
        <v>3.288525062588199E-3</v>
      </c>
      <c r="H748" s="5">
        <f t="shared" si="378"/>
        <v>3.3889924935920218E-3</v>
      </c>
      <c r="I748" s="5">
        <f t="shared" si="379"/>
        <v>-3.1407178259123814E-3</v>
      </c>
      <c r="J748" s="5">
        <f t="shared" si="380"/>
        <v>3.733733378003929E-2</v>
      </c>
      <c r="K748" s="8">
        <v>94.6</v>
      </c>
      <c r="L748" s="8">
        <f t="shared" si="381"/>
        <v>93.839896835631393</v>
      </c>
      <c r="N748" s="10">
        <f t="shared" ref="N748:T748" si="397">N586*(100-$K748)/$K748*$K586/(100-$K586)</f>
        <v>1.3416614577948235E-2</v>
      </c>
      <c r="O748" s="10">
        <f t="shared" si="397"/>
        <v>4.7034148467766317E-2</v>
      </c>
      <c r="P748" s="10">
        <f t="shared" si="397"/>
        <v>1.7406373569610112E-2</v>
      </c>
      <c r="Q748" s="10">
        <f t="shared" si="397"/>
        <v>2.4089102444644156E-2</v>
      </c>
      <c r="R748" s="10">
        <f t="shared" si="397"/>
        <v>5.2390376857736523E-2</v>
      </c>
      <c r="S748" s="10">
        <f t="shared" si="397"/>
        <v>3.5688013180113783E-2</v>
      </c>
      <c r="T748" s="10">
        <f t="shared" si="397"/>
        <v>6.7128792769322224E-2</v>
      </c>
      <c r="U748" s="13">
        <f t="shared" si="383"/>
        <v>93.709401037234187</v>
      </c>
    </row>
    <row r="749" spans="1:21" x14ac:dyDescent="0.2">
      <c r="A749">
        <v>22</v>
      </c>
      <c r="B749" s="2" t="s">
        <v>98</v>
      </c>
      <c r="C749">
        <v>1000</v>
      </c>
      <c r="D749" s="5">
        <f t="shared" si="374"/>
        <v>8.5095896622481362E-3</v>
      </c>
      <c r="E749" s="5">
        <f t="shared" si="375"/>
        <v>9.7343762738369144E-3</v>
      </c>
      <c r="F749" s="5">
        <f t="shared" si="376"/>
        <v>7.3919581726611533E-3</v>
      </c>
      <c r="G749" s="5">
        <f t="shared" si="377"/>
        <v>1.504818869262764E-3</v>
      </c>
      <c r="H749" s="5">
        <f t="shared" si="378"/>
        <v>1.656237051903417E-3</v>
      </c>
      <c r="I749" s="5">
        <f t="shared" si="379"/>
        <v>-3.2877546005306846E-3</v>
      </c>
      <c r="J749" s="5">
        <f t="shared" si="380"/>
        <v>3.540487175584258E-2</v>
      </c>
      <c r="K749" s="8">
        <v>94.9</v>
      </c>
      <c r="L749" s="8">
        <f t="shared" si="381"/>
        <v>94.179526621346696</v>
      </c>
      <c r="N749" s="10">
        <f t="shared" ref="N749:T749" si="398">N587*(100-$K749)/$K749*$K587/(100-$K587)</f>
        <v>1.2826029421922404E-2</v>
      </c>
      <c r="O749" s="10">
        <f t="shared" si="398"/>
        <v>4.4002017804870217E-2</v>
      </c>
      <c r="P749" s="10">
        <f t="shared" si="398"/>
        <v>1.6688537470539822E-2</v>
      </c>
      <c r="Q749" s="10">
        <f t="shared" si="398"/>
        <v>2.2723725155428986E-2</v>
      </c>
      <c r="R749" s="10">
        <f t="shared" si="398"/>
        <v>4.8508353195250986E-2</v>
      </c>
      <c r="S749" s="10">
        <f t="shared" si="398"/>
        <v>3.3633528727733036E-2</v>
      </c>
      <c r="T749" s="10">
        <f t="shared" si="398"/>
        <v>6.0914097185224218E-2</v>
      </c>
      <c r="U749" s="13">
        <f t="shared" si="383"/>
        <v>94.258338413370211</v>
      </c>
    </row>
    <row r="750" spans="1:21" x14ac:dyDescent="0.2">
      <c r="A750">
        <v>30</v>
      </c>
      <c r="B750" s="2" t="s">
        <v>98</v>
      </c>
      <c r="C750">
        <v>1000</v>
      </c>
      <c r="D750" s="5">
        <f t="shared" si="374"/>
        <v>6.1224086485601389E-3</v>
      </c>
      <c r="E750" s="5">
        <f t="shared" si="375"/>
        <v>8.2624901033317572E-3</v>
      </c>
      <c r="F750" s="5">
        <f t="shared" si="376"/>
        <v>5.0908874107300772E-3</v>
      </c>
      <c r="G750" s="5">
        <f t="shared" si="377"/>
        <v>3.8784462064555963E-3</v>
      </c>
      <c r="H750" s="5">
        <f t="shared" si="378"/>
        <v>5.4882466179380779E-3</v>
      </c>
      <c r="I750" s="5">
        <f t="shared" si="379"/>
        <v>1.9944162734437942E-4</v>
      </c>
      <c r="J750" s="5">
        <f t="shared" si="380"/>
        <v>2.8393525681254292E-2</v>
      </c>
      <c r="K750" s="8">
        <v>95.3</v>
      </c>
      <c r="L750" s="8">
        <f t="shared" si="381"/>
        <v>94.632838488654969</v>
      </c>
      <c r="N750" s="10">
        <f t="shared" ref="N750:T750" si="399">N588*(100-$K750)/$K750*$K588/(100-$K588)</f>
        <v>1.0412706584805382E-2</v>
      </c>
      <c r="O750" s="10">
        <f t="shared" si="399"/>
        <v>3.841180591139743E-2</v>
      </c>
      <c r="P750" s="10">
        <f t="shared" si="399"/>
        <v>1.355778661218004E-2</v>
      </c>
      <c r="Q750" s="10">
        <f t="shared" si="399"/>
        <v>1.955229897632238E-2</v>
      </c>
      <c r="R750" s="10">
        <f t="shared" si="399"/>
        <v>4.343062761921955E-2</v>
      </c>
      <c r="S750" s="10">
        <f t="shared" si="399"/>
        <v>2.9015561602706155E-2</v>
      </c>
      <c r="T750" s="10">
        <f t="shared" si="399"/>
        <v>5.7435446295614347E-2</v>
      </c>
      <c r="U750" s="13">
        <f t="shared" si="383"/>
        <v>94.568420559683233</v>
      </c>
    </row>
    <row r="751" spans="1:21" x14ac:dyDescent="0.2">
      <c r="A751">
        <v>37</v>
      </c>
      <c r="B751" s="2" t="s">
        <v>98</v>
      </c>
      <c r="C751">
        <v>1000</v>
      </c>
      <c r="D751" s="5">
        <f t="shared" si="374"/>
        <v>1.2892354019623915E-2</v>
      </c>
      <c r="E751" s="5">
        <f t="shared" si="375"/>
        <v>1.7836131173508685E-3</v>
      </c>
      <c r="F751" s="5">
        <f t="shared" si="376"/>
        <v>8.4959574239144159E-3</v>
      </c>
      <c r="G751" s="5">
        <f t="shared" si="377"/>
        <v>5.2771542815661238E-3</v>
      </c>
      <c r="H751" s="5">
        <f t="shared" si="378"/>
        <v>-1.4974139601721115E-3</v>
      </c>
      <c r="I751" s="5">
        <f t="shared" si="379"/>
        <v>-4.7231817721821723E-3</v>
      </c>
      <c r="J751" s="5">
        <f t="shared" si="380"/>
        <v>3.1111255890714472E-2</v>
      </c>
      <c r="K751" s="8">
        <v>95.6</v>
      </c>
      <c r="L751" s="8">
        <f t="shared" si="381"/>
        <v>94.973177031591504</v>
      </c>
      <c r="N751" s="10">
        <f t="shared" ref="N751:T751" si="400">N589*(100-$K751)/$K751*$K589/(100-$K589)</f>
        <v>1.4709518950447946E-2</v>
      </c>
      <c r="O751" s="10">
        <f t="shared" si="400"/>
        <v>4.1483028954369401E-2</v>
      </c>
      <c r="P751" s="10">
        <f t="shared" si="400"/>
        <v>1.6813321962573319E-2</v>
      </c>
      <c r="Q751" s="10">
        <f t="shared" si="400"/>
        <v>2.1890428933550508E-2</v>
      </c>
      <c r="R751" s="10">
        <f t="shared" si="400"/>
        <v>4.4560447703550339E-2</v>
      </c>
      <c r="S751" s="10">
        <f t="shared" si="400"/>
        <v>2.9533082727825247E-2</v>
      </c>
      <c r="T751" s="10">
        <f t="shared" si="400"/>
        <v>5.3339739000815574E-2</v>
      </c>
      <c r="U751" s="13">
        <f t="shared" si="383"/>
        <v>94.936131522825377</v>
      </c>
    </row>
    <row r="752" spans="1:21" x14ac:dyDescent="0.2">
      <c r="A752">
        <v>45</v>
      </c>
      <c r="B752" s="2" t="s">
        <v>98</v>
      </c>
      <c r="C752">
        <v>1000</v>
      </c>
      <c r="D752" s="5">
        <f t="shared" si="374"/>
        <v>6.1936511870236167E-3</v>
      </c>
      <c r="E752" s="5">
        <f t="shared" si="375"/>
        <v>7.7646982127887454E-3</v>
      </c>
      <c r="F752" s="5">
        <f t="shared" si="376"/>
        <v>7.044105583248618E-3</v>
      </c>
      <c r="G752" s="5">
        <f t="shared" si="377"/>
        <v>2.7612294784213343E-3</v>
      </c>
      <c r="H752" s="5">
        <f t="shared" si="378"/>
        <v>2.820273608806094E-3</v>
      </c>
      <c r="I752" s="5">
        <f t="shared" si="379"/>
        <v>-1.7413481873633924E-3</v>
      </c>
      <c r="J752" s="5">
        <f t="shared" si="380"/>
        <v>2.6878328415814463E-2</v>
      </c>
      <c r="K752" s="8">
        <v>95.8</v>
      </c>
      <c r="L752" s="8">
        <f t="shared" si="381"/>
        <v>95.200238497465961</v>
      </c>
      <c r="N752" s="10">
        <f t="shared" ref="N752:T752" si="401">N590*(100-$K752)/$K752*$K590/(100-$K590)</f>
        <v>9.8738017227061377E-3</v>
      </c>
      <c r="O752" s="10">
        <f t="shared" si="401"/>
        <v>3.4578637037780621E-2</v>
      </c>
      <c r="P752" s="10">
        <f t="shared" si="401"/>
        <v>1.3211940364715973E-2</v>
      </c>
      <c r="Q752" s="10">
        <f t="shared" si="401"/>
        <v>1.8207355484855119E-2</v>
      </c>
      <c r="R752" s="10">
        <f t="shared" si="401"/>
        <v>3.9059690059093405E-2</v>
      </c>
      <c r="S752" s="10">
        <f t="shared" si="401"/>
        <v>2.8246738765139771E-2</v>
      </c>
      <c r="T752" s="10">
        <f t="shared" si="401"/>
        <v>5.1720938298739479E-2</v>
      </c>
      <c r="U752" s="13">
        <f t="shared" si="383"/>
        <v>95.082256479327754</v>
      </c>
    </row>
    <row r="753" spans="1:21" x14ac:dyDescent="0.2">
      <c r="A753">
        <v>55</v>
      </c>
      <c r="B753" s="2" t="s">
        <v>98</v>
      </c>
      <c r="C753">
        <v>1000</v>
      </c>
      <c r="D753" s="5">
        <f t="shared" si="374"/>
        <v>4.7667993140405665E-3</v>
      </c>
      <c r="E753" s="5">
        <f t="shared" si="375"/>
        <v>7.9924013847572778E-3</v>
      </c>
      <c r="F753" s="5">
        <f t="shared" si="376"/>
        <v>7.525650300159982E-3</v>
      </c>
      <c r="G753" s="5">
        <f t="shared" si="377"/>
        <v>2.9362282256578526E-3</v>
      </c>
      <c r="H753" s="5">
        <f t="shared" si="378"/>
        <v>3.0733281047313557E-3</v>
      </c>
      <c r="I753" s="5">
        <f t="shared" si="379"/>
        <v>6.3084611433181226E-4</v>
      </c>
      <c r="J753" s="5">
        <f t="shared" si="380"/>
        <v>2.0161697411811778E-2</v>
      </c>
      <c r="K753" s="8">
        <v>96</v>
      </c>
      <c r="L753" s="8">
        <f t="shared" si="381"/>
        <v>95.427435387673938</v>
      </c>
      <c r="N753" s="10">
        <f t="shared" ref="N753:T753" si="402">N591*(100-$K753)/$K753*$K591/(100-$K591)</f>
        <v>8.7109541747460908E-3</v>
      </c>
      <c r="O753" s="10">
        <f t="shared" si="402"/>
        <v>2.8953936393093665E-2</v>
      </c>
      <c r="P753" s="10">
        <f t="shared" si="402"/>
        <v>1.2202008081968632E-2</v>
      </c>
      <c r="Q753" s="10">
        <f t="shared" si="402"/>
        <v>1.6559371526331003E-2</v>
      </c>
      <c r="R753" s="10">
        <f t="shared" si="402"/>
        <v>3.3673402246614574E-2</v>
      </c>
      <c r="S753" s="10">
        <f t="shared" si="402"/>
        <v>2.7143087491673986E-2</v>
      </c>
      <c r="T753" s="10">
        <f t="shared" si="402"/>
        <v>4.7086950855490632E-2</v>
      </c>
      <c r="U753" s="13">
        <f t="shared" si="383"/>
        <v>95.503052462164717</v>
      </c>
    </row>
    <row r="754" spans="1:21" x14ac:dyDescent="0.2">
      <c r="A754">
        <v>75</v>
      </c>
      <c r="B754" s="2" t="s">
        <v>98</v>
      </c>
      <c r="C754">
        <v>1000</v>
      </c>
      <c r="D754" s="5">
        <f t="shared" si="374"/>
        <v>4.9042443922742221E-3</v>
      </c>
      <c r="E754" s="5">
        <f t="shared" si="375"/>
        <v>7.6725030928745525E-3</v>
      </c>
      <c r="F754" s="5">
        <f t="shared" si="376"/>
        <v>7.5597487013549861E-3</v>
      </c>
      <c r="G754" s="5">
        <f t="shared" si="377"/>
        <v>4.1338767053305941E-3</v>
      </c>
      <c r="H754" s="5">
        <f t="shared" si="378"/>
        <v>4.6634483921720107E-3</v>
      </c>
      <c r="I754" s="5">
        <f t="shared" si="379"/>
        <v>-3.7615965598220974E-3</v>
      </c>
      <c r="J754" s="5">
        <f t="shared" si="380"/>
        <v>1.8599571751288003E-2</v>
      </c>
      <c r="K754" s="8">
        <v>96.3</v>
      </c>
      <c r="L754" s="8">
        <f t="shared" si="381"/>
        <v>95.76848490875642</v>
      </c>
      <c r="N754" s="10">
        <f t="shared" ref="N754:T754" si="403">N592*(100-$K754)/$K754*$K592/(100-$K592)</f>
        <v>7.5997369726302361E-3</v>
      </c>
      <c r="O754" s="10">
        <f t="shared" si="403"/>
        <v>2.345776435163684E-2</v>
      </c>
      <c r="P754" s="10">
        <f t="shared" si="403"/>
        <v>1.1054557236719487E-2</v>
      </c>
      <c r="Q754" s="10">
        <f t="shared" si="403"/>
        <v>1.4207727884638265E-2</v>
      </c>
      <c r="R754" s="10">
        <f t="shared" si="403"/>
        <v>2.8701208756224429E-2</v>
      </c>
      <c r="S754" s="10">
        <f t="shared" si="403"/>
        <v>2.510492211879034E-2</v>
      </c>
      <c r="T754" s="10">
        <f t="shared" si="403"/>
        <v>4.3771796475472212E-2</v>
      </c>
      <c r="U754" s="13">
        <f t="shared" si="383"/>
        <v>95.806382523145629</v>
      </c>
    </row>
    <row r="755" spans="1:21" x14ac:dyDescent="0.2">
      <c r="A755">
        <v>90</v>
      </c>
      <c r="B755" s="2" t="s">
        <v>98</v>
      </c>
      <c r="C755">
        <v>1000</v>
      </c>
      <c r="D755" s="5">
        <f t="shared" si="374"/>
        <v>4.3722053436937441E-3</v>
      </c>
      <c r="E755" s="5">
        <f t="shared" si="375"/>
        <v>7.6126215155337545E-3</v>
      </c>
      <c r="F755" s="5">
        <f t="shared" si="376"/>
        <v>6.738839337055047E-3</v>
      </c>
      <c r="G755" s="5">
        <f t="shared" si="377"/>
        <v>3.7358461820409944E-3</v>
      </c>
      <c r="H755" s="5">
        <f t="shared" si="378"/>
        <v>3.7423970584504473E-3</v>
      </c>
      <c r="I755" s="5">
        <f t="shared" si="379"/>
        <v>-1.2808595576362797E-3</v>
      </c>
      <c r="J755" s="5">
        <f t="shared" si="380"/>
        <v>1.6215755242304227E-2</v>
      </c>
      <c r="K755" s="8">
        <v>96.5</v>
      </c>
      <c r="L755" s="8">
        <f t="shared" si="381"/>
        <v>95.996020890325795</v>
      </c>
      <c r="N755" s="10">
        <f t="shared" ref="N755:T755" si="404">N593*(100-$K755)/$K755*$K593/(100-$K593)</f>
        <v>7.4627993294820285E-3</v>
      </c>
      <c r="O755" s="10">
        <f t="shared" si="404"/>
        <v>2.2799295227474495E-2</v>
      </c>
      <c r="P755" s="10">
        <f t="shared" si="404"/>
        <v>1.0731715896186388E-2</v>
      </c>
      <c r="Q755" s="10">
        <f t="shared" si="404"/>
        <v>1.3977615556390575E-2</v>
      </c>
      <c r="R755" s="10">
        <f t="shared" si="404"/>
        <v>2.7601643976025457E-2</v>
      </c>
      <c r="S755" s="10">
        <f t="shared" si="404"/>
        <v>2.4006736038163303E-2</v>
      </c>
      <c r="T755" s="10">
        <f t="shared" si="404"/>
        <v>4.1136805121441931E-2</v>
      </c>
      <c r="U755" s="13">
        <f t="shared" si="383"/>
        <v>96.048856891900613</v>
      </c>
    </row>
    <row r="756" spans="1:21" x14ac:dyDescent="0.2">
      <c r="A756">
        <v>110</v>
      </c>
      <c r="B756" s="2" t="s">
        <v>98</v>
      </c>
      <c r="C756">
        <v>1000</v>
      </c>
      <c r="D756" s="5">
        <f t="shared" si="374"/>
        <v>6.0399221551455939E-3</v>
      </c>
      <c r="E756" s="5">
        <f t="shared" si="375"/>
        <v>9.539105321414304E-3</v>
      </c>
      <c r="F756" s="5">
        <f t="shared" si="376"/>
        <v>7.7403260490438996E-3</v>
      </c>
      <c r="G756" s="5">
        <f t="shared" si="377"/>
        <v>3.7472325338856055E-3</v>
      </c>
      <c r="H756" s="5">
        <f t="shared" si="378"/>
        <v>3.7750899587957881E-3</v>
      </c>
      <c r="I756" s="5">
        <f t="shared" si="379"/>
        <v>-1.4625380355855894E-3</v>
      </c>
      <c r="J756" s="5">
        <f t="shared" si="380"/>
        <v>1.4414020166097608E-2</v>
      </c>
      <c r="K756" s="8">
        <v>96.6</v>
      </c>
      <c r="L756" s="8">
        <f>100/(1+(1+0.25)*(100/K756-1))</f>
        <v>95.785820525532969</v>
      </c>
      <c r="N756" s="10">
        <f t="shared" ref="N756:T756" si="405">N594*(100-$K756)/$K756*$K594/(100-$K594)</f>
        <v>9.5170075685426254E-3</v>
      </c>
      <c r="O756" s="10">
        <f t="shared" si="405"/>
        <v>2.3032702249972576E-2</v>
      </c>
      <c r="P756" s="10">
        <f t="shared" si="405"/>
        <v>1.3455884876888528E-2</v>
      </c>
      <c r="Q756" s="10">
        <f t="shared" si="405"/>
        <v>1.6321139541005763E-2</v>
      </c>
      <c r="R756" s="10">
        <f t="shared" si="405"/>
        <v>2.8513427215267499E-2</v>
      </c>
      <c r="S756" s="10">
        <f t="shared" si="405"/>
        <v>2.8072170172505739E-2</v>
      </c>
      <c r="T756" s="10">
        <f t="shared" si="405"/>
        <v>4.379315814879723E-2</v>
      </c>
      <c r="U756" s="13">
        <f t="shared" si="383"/>
        <v>95.804421804558885</v>
      </c>
    </row>
    <row r="757" spans="1:21" x14ac:dyDescent="0.2">
      <c r="A757">
        <v>132</v>
      </c>
      <c r="B757" s="2" t="s">
        <v>98</v>
      </c>
      <c r="C757">
        <v>1000</v>
      </c>
      <c r="D757" s="5">
        <f t="shared" si="374"/>
        <v>5.4047545380421502E-3</v>
      </c>
      <c r="E757" s="5">
        <f t="shared" si="375"/>
        <v>7.3973260913751393E-3</v>
      </c>
      <c r="F757" s="5">
        <f t="shared" si="376"/>
        <v>5.1462591256064769E-3</v>
      </c>
      <c r="G757" s="5">
        <f t="shared" si="377"/>
        <v>4.1354781413091291E-3</v>
      </c>
      <c r="H757" s="5">
        <f t="shared" si="378"/>
        <v>4.2706979223222155E-3</v>
      </c>
      <c r="I757" s="5">
        <f t="shared" si="379"/>
        <v>-2.6098423418107197E-3</v>
      </c>
      <c r="J757" s="5">
        <f t="shared" si="380"/>
        <v>1.7402352506234411E-2</v>
      </c>
      <c r="K757" s="8">
        <v>96.8</v>
      </c>
      <c r="L757" s="8">
        <f t="shared" ref="L757:L770" si="406">100/(1+(1+0.25)*(100/K757-1))</f>
        <v>96.031746031746025</v>
      </c>
      <c r="N757" s="10">
        <f t="shared" ref="N757:T757" si="407">N595*(100-$K757)/$K757*$K595/(100-$K595)</f>
        <v>8.0922129621403445E-3</v>
      </c>
      <c r="O757" s="10">
        <f t="shared" si="407"/>
        <v>2.3669025576132471E-2</v>
      </c>
      <c r="P757" s="10">
        <f t="shared" si="407"/>
        <v>1.1021132158270514E-2</v>
      </c>
      <c r="Q757" s="10">
        <f t="shared" si="407"/>
        <v>1.4219502708593373E-2</v>
      </c>
      <c r="R757" s="10">
        <f t="shared" si="407"/>
        <v>2.8317906080790167E-2</v>
      </c>
      <c r="S757" s="10">
        <f t="shared" si="407"/>
        <v>2.3095550726584861E-2</v>
      </c>
      <c r="T757" s="10">
        <f t="shared" si="407"/>
        <v>4.114702598307881E-2</v>
      </c>
      <c r="U757" s="13">
        <f t="shared" si="383"/>
        <v>96.0479139875344</v>
      </c>
    </row>
    <row r="758" spans="1:21" x14ac:dyDescent="0.2">
      <c r="A758">
        <v>160</v>
      </c>
      <c r="B758" s="2" t="s">
        <v>98</v>
      </c>
      <c r="C758">
        <v>1000</v>
      </c>
      <c r="D758" s="5">
        <f t="shared" si="374"/>
        <v>5.1703531905450788E-3</v>
      </c>
      <c r="E758" s="5">
        <f t="shared" si="375"/>
        <v>7.820360321185521E-3</v>
      </c>
      <c r="F758" s="5">
        <f t="shared" si="376"/>
        <v>4.9687815815467606E-3</v>
      </c>
      <c r="G758" s="5">
        <f t="shared" si="377"/>
        <v>4.4120187680672246E-3</v>
      </c>
      <c r="H758" s="5">
        <f t="shared" si="378"/>
        <v>4.5212137185668272E-3</v>
      </c>
      <c r="I758" s="5">
        <f t="shared" si="379"/>
        <v>-1.9992923294686188E-3</v>
      </c>
      <c r="J758" s="5">
        <f t="shared" si="380"/>
        <v>1.4919290299105971E-2</v>
      </c>
      <c r="K758" s="8">
        <v>96.9</v>
      </c>
      <c r="L758" s="8">
        <f t="shared" si="406"/>
        <v>96.154800297692887</v>
      </c>
      <c r="N758" s="10">
        <f t="shared" ref="N758:T758" si="408">N596*(100-$K758)/$K758*$K596/(100-$K596)</f>
        <v>7.9552234653543011E-3</v>
      </c>
      <c r="O758" s="10">
        <f t="shared" si="408"/>
        <v>2.1741570638752719E-2</v>
      </c>
      <c r="P758" s="10">
        <f t="shared" si="408"/>
        <v>1.0963880858706202E-2</v>
      </c>
      <c r="Q758" s="10">
        <f t="shared" si="408"/>
        <v>1.3886983359985538E-2</v>
      </c>
      <c r="R758" s="10">
        <f t="shared" si="408"/>
        <v>2.6579039529837194E-2</v>
      </c>
      <c r="S758" s="10">
        <f t="shared" si="408"/>
        <v>2.2922979624978041E-2</v>
      </c>
      <c r="T758" s="10">
        <f t="shared" si="408"/>
        <v>3.9812725549548726E-2</v>
      </c>
      <c r="U758" s="13">
        <f t="shared" si="383"/>
        <v>96.171163847941244</v>
      </c>
    </row>
    <row r="759" spans="1:21" x14ac:dyDescent="0.2">
      <c r="A759">
        <v>200</v>
      </c>
      <c r="B759" s="2" t="s">
        <v>98</v>
      </c>
      <c r="C759">
        <v>1000</v>
      </c>
      <c r="D759" s="5">
        <f t="shared" si="374"/>
        <v>4.9538412571716352E-3</v>
      </c>
      <c r="E759" s="5">
        <f t="shared" si="375"/>
        <v>7.4197704222814659E-3</v>
      </c>
      <c r="F759" s="5">
        <f t="shared" si="376"/>
        <v>5.5745275744288197E-3</v>
      </c>
      <c r="G759" s="5">
        <f t="shared" si="377"/>
        <v>3.8608368343208133E-3</v>
      </c>
      <c r="H759" s="5">
        <f t="shared" si="378"/>
        <v>3.9891123816201135E-3</v>
      </c>
      <c r="I759" s="5">
        <f t="shared" si="379"/>
        <v>-1.9866102089425575E-3</v>
      </c>
      <c r="J759" s="5">
        <f t="shared" si="380"/>
        <v>1.4794918320584462E-2</v>
      </c>
      <c r="K759" s="8">
        <v>97</v>
      </c>
      <c r="L759" s="8">
        <f t="shared" si="406"/>
        <v>96.277915632754357</v>
      </c>
      <c r="N759" s="10">
        <f t="shared" ref="N759:T759" si="409">N597*(100-$K759)/$K759*$K597/(100-$K597)</f>
        <v>7.6611297247216621E-3</v>
      </c>
      <c r="O759" s="10">
        <f t="shared" si="409"/>
        <v>2.1180028680217185E-2</v>
      </c>
      <c r="P759" s="10">
        <f t="shared" si="409"/>
        <v>1.0668369236755803E-2</v>
      </c>
      <c r="Q759" s="10">
        <f t="shared" si="409"/>
        <v>1.3494706965735771E-2</v>
      </c>
      <c r="R759" s="10">
        <f t="shared" si="409"/>
        <v>2.5793362986126916E-2</v>
      </c>
      <c r="S759" s="10">
        <f t="shared" si="409"/>
        <v>2.261605103354198E-2</v>
      </c>
      <c r="T759" s="10">
        <f t="shared" si="409"/>
        <v>3.8606396581464718E-2</v>
      </c>
      <c r="U759" s="13">
        <f t="shared" si="383"/>
        <v>96.282865510116608</v>
      </c>
    </row>
    <row r="760" spans="1:21" x14ac:dyDescent="0.2">
      <c r="A760">
        <v>250</v>
      </c>
      <c r="B760" s="2" t="s">
        <v>98</v>
      </c>
      <c r="C760">
        <v>1000</v>
      </c>
      <c r="D760" s="5">
        <f t="shared" si="374"/>
        <v>4.7858840614309825E-3</v>
      </c>
      <c r="E760" s="5">
        <f t="shared" si="375"/>
        <v>6.8987570251771435E-3</v>
      </c>
      <c r="F760" s="5">
        <f t="shared" si="376"/>
        <v>5.2711840104140359E-3</v>
      </c>
      <c r="G760" s="5">
        <f t="shared" si="377"/>
        <v>3.5435590603908884E-3</v>
      </c>
      <c r="H760" s="5">
        <f t="shared" si="378"/>
        <v>3.6817544975544861E-3</v>
      </c>
      <c r="I760" s="5">
        <f t="shared" si="379"/>
        <v>-1.5962530625098365E-3</v>
      </c>
      <c r="J760" s="5">
        <f t="shared" si="380"/>
        <v>1.3550849343726641E-2</v>
      </c>
      <c r="K760" s="8">
        <v>97</v>
      </c>
      <c r="L760" s="8">
        <f t="shared" si="406"/>
        <v>96.277915632754357</v>
      </c>
      <c r="N760" s="10">
        <f t="shared" ref="N760:T760" si="410">N598*(100-$K760)/$K760*$K598/(100-$K598)</f>
        <v>7.3576371005562788E-3</v>
      </c>
      <c r="O760" s="10">
        <f t="shared" si="410"/>
        <v>1.9910618020787817E-2</v>
      </c>
      <c r="P760" s="10">
        <f t="shared" si="410"/>
        <v>1.0169187029640021E-2</v>
      </c>
      <c r="Q760" s="10">
        <f t="shared" si="410"/>
        <v>1.2815698919945816E-2</v>
      </c>
      <c r="R760" s="10">
        <f t="shared" si="410"/>
        <v>2.4199873012423923E-2</v>
      </c>
      <c r="S760" s="10">
        <f t="shared" si="410"/>
        <v>2.1351739291185241E-2</v>
      </c>
      <c r="T760" s="10">
        <f t="shared" si="410"/>
        <v>3.613573493618432E-2</v>
      </c>
      <c r="U760" s="13">
        <f t="shared" si="383"/>
        <v>96.512451629861985</v>
      </c>
    </row>
    <row r="761" spans="1:21" x14ac:dyDescent="0.2">
      <c r="A761">
        <v>315</v>
      </c>
      <c r="B761" s="2" t="s">
        <v>98</v>
      </c>
      <c r="C761">
        <v>1000</v>
      </c>
      <c r="D761" s="5">
        <f t="shared" si="374"/>
        <v>4.6373891528231695E-3</v>
      </c>
      <c r="E761" s="5">
        <f t="shared" si="375"/>
        <v>6.3806784486694704E-3</v>
      </c>
      <c r="F761" s="5">
        <f t="shared" si="376"/>
        <v>4.9618735135346648E-3</v>
      </c>
      <c r="G761" s="5">
        <f t="shared" si="377"/>
        <v>3.2252441793022765E-3</v>
      </c>
      <c r="H761" s="5">
        <f t="shared" si="378"/>
        <v>3.3747828140597153E-3</v>
      </c>
      <c r="I761" s="5">
        <f t="shared" si="379"/>
        <v>-1.3026376997080646E-3</v>
      </c>
      <c r="J761" s="5">
        <f t="shared" si="380"/>
        <v>1.2385270301935321E-2</v>
      </c>
      <c r="K761" s="8">
        <v>97</v>
      </c>
      <c r="L761" s="8">
        <f t="shared" si="406"/>
        <v>96.277915632754357</v>
      </c>
      <c r="N761" s="10">
        <f t="shared" ref="N761:T761" si="411">N599*(100-$K761)/$K761*$K599/(100-$K599)</f>
        <v>7.0546730141994151E-3</v>
      </c>
      <c r="O761" s="10">
        <f t="shared" si="411"/>
        <v>1.8642543432518022E-2</v>
      </c>
      <c r="P761" s="10">
        <f t="shared" si="411"/>
        <v>9.6701365865583932E-3</v>
      </c>
      <c r="Q761" s="10">
        <f t="shared" si="411"/>
        <v>1.2127274929462889E-2</v>
      </c>
      <c r="R761" s="10">
        <f t="shared" si="411"/>
        <v>2.2607147150934905E-2</v>
      </c>
      <c r="S761" s="10">
        <f t="shared" si="411"/>
        <v>2.0074946588997604E-2</v>
      </c>
      <c r="T761" s="10">
        <f t="shared" si="411"/>
        <v>3.3662600710616553E-2</v>
      </c>
      <c r="U761" s="13">
        <f t="shared" si="383"/>
        <v>96.743366676179022</v>
      </c>
    </row>
    <row r="762" spans="1:21" x14ac:dyDescent="0.2">
      <c r="A762">
        <v>355</v>
      </c>
      <c r="B762" s="2" t="s">
        <v>98</v>
      </c>
      <c r="C762">
        <v>1000</v>
      </c>
      <c r="D762" s="5">
        <f t="shared" si="374"/>
        <v>4.384272378217733E-3</v>
      </c>
      <c r="E762" s="5">
        <f t="shared" si="375"/>
        <v>6.1206032937873578E-3</v>
      </c>
      <c r="F762" s="5">
        <f t="shared" si="376"/>
        <v>4.8643558124241912E-3</v>
      </c>
      <c r="G762" s="5">
        <f t="shared" si="377"/>
        <v>3.1755938576289999E-3</v>
      </c>
      <c r="H762" s="5">
        <f t="shared" si="378"/>
        <v>3.2851108408305171E-3</v>
      </c>
      <c r="I762" s="5">
        <f t="shared" si="379"/>
        <v>-1.1891402051351918E-3</v>
      </c>
      <c r="J762" s="5">
        <f t="shared" si="380"/>
        <v>1.191444714258872E-2</v>
      </c>
      <c r="K762" s="8">
        <v>97</v>
      </c>
      <c r="L762" s="8">
        <f t="shared" si="406"/>
        <v>96.277915632754357</v>
      </c>
      <c r="N762" s="10">
        <f t="shared" ref="N762:T762" si="412">N600*(100-$K762)/$K762*$K600/(100-$K600)</f>
        <v>6.7282644533165296E-3</v>
      </c>
      <c r="O762" s="10">
        <f t="shared" si="412"/>
        <v>1.7942970269353788E-2</v>
      </c>
      <c r="P762" s="10">
        <f t="shared" si="412"/>
        <v>9.2585980382843373E-3</v>
      </c>
      <c r="Q762" s="10">
        <f t="shared" si="412"/>
        <v>1.1646973321052578E-2</v>
      </c>
      <c r="R762" s="10">
        <f t="shared" si="412"/>
        <v>2.1795044554693135E-2</v>
      </c>
      <c r="S762" s="10">
        <f t="shared" si="412"/>
        <v>1.9368449342123738E-2</v>
      </c>
      <c r="T762" s="10">
        <f t="shared" si="412"/>
        <v>3.2555243120342338E-2</v>
      </c>
      <c r="U762" s="13">
        <f t="shared" si="383"/>
        <v>96.847118511358119</v>
      </c>
    </row>
    <row r="763" spans="1:21" x14ac:dyDescent="0.2">
      <c r="A763">
        <v>400</v>
      </c>
      <c r="B763" s="2" t="s">
        <v>98</v>
      </c>
      <c r="C763">
        <v>1000</v>
      </c>
      <c r="D763" s="5">
        <f t="shared" si="374"/>
        <v>3.9307934415141813E-3</v>
      </c>
      <c r="E763" s="5">
        <f t="shared" si="375"/>
        <v>5.8494049750855703E-3</v>
      </c>
      <c r="F763" s="5">
        <f t="shared" si="376"/>
        <v>4.6843544457543587E-3</v>
      </c>
      <c r="G763" s="5">
        <f t="shared" si="377"/>
        <v>3.1565298189376728E-3</v>
      </c>
      <c r="H763" s="5">
        <f t="shared" si="378"/>
        <v>3.3057147578494164E-3</v>
      </c>
      <c r="I763" s="5">
        <f t="shared" si="379"/>
        <v>-2.0116878216415446E-4</v>
      </c>
      <c r="J763" s="5">
        <f t="shared" si="380"/>
        <v>1.0824563165798329E-2</v>
      </c>
      <c r="K763" s="8">
        <v>97</v>
      </c>
      <c r="L763" s="8">
        <f t="shared" si="406"/>
        <v>96.277915632754357</v>
      </c>
      <c r="N763" s="10">
        <f t="shared" ref="N763:T763" si="413">N601*(100-$K763)/$K763*$K601/(100-$K601)</f>
        <v>6.3743935671603282E-3</v>
      </c>
      <c r="O763" s="10">
        <f t="shared" si="413"/>
        <v>1.7305050848879407E-2</v>
      </c>
      <c r="P763" s="10">
        <f t="shared" si="413"/>
        <v>8.803120892750111E-3</v>
      </c>
      <c r="Q763" s="10">
        <f t="shared" si="413"/>
        <v>1.1233314340595857E-2</v>
      </c>
      <c r="R763" s="10">
        <f t="shared" si="413"/>
        <v>2.1054672523060917E-2</v>
      </c>
      <c r="S763" s="10">
        <f t="shared" si="413"/>
        <v>1.8685670406918379E-2</v>
      </c>
      <c r="T763" s="10">
        <f t="shared" si="413"/>
        <v>3.1550191822775346E-2</v>
      </c>
      <c r="U763" s="13">
        <f t="shared" si="383"/>
        <v>96.941477780443677</v>
      </c>
    </row>
    <row r="764" spans="1:21" x14ac:dyDescent="0.2">
      <c r="A764">
        <v>500</v>
      </c>
      <c r="B764" s="2" t="s">
        <v>98</v>
      </c>
      <c r="C764">
        <v>1000</v>
      </c>
      <c r="D764" s="5">
        <f t="shared" si="374"/>
        <v>3.8848331735846127E-3</v>
      </c>
      <c r="E764" s="5">
        <f t="shared" si="375"/>
        <v>5.5954766940211273E-3</v>
      </c>
      <c r="F764" s="5">
        <f t="shared" si="376"/>
        <v>4.6723328362816355E-3</v>
      </c>
      <c r="G764" s="5">
        <f t="shared" si="377"/>
        <v>3.0866383202665867E-3</v>
      </c>
      <c r="H764" s="5">
        <f t="shared" si="378"/>
        <v>3.094867968937369E-3</v>
      </c>
      <c r="I764" s="5">
        <f t="shared" si="379"/>
        <v>-9.844744468164579E-4</v>
      </c>
      <c r="J764" s="5">
        <f t="shared" si="380"/>
        <v>1.097975101245174E-2</v>
      </c>
      <c r="K764" s="8">
        <v>97</v>
      </c>
      <c r="L764" s="8">
        <f t="shared" si="406"/>
        <v>96.277915632754357</v>
      </c>
      <c r="N764" s="10">
        <f t="shared" ref="N764:T764" si="414">N602*(100-$K764)/$K764*$K602/(100-$K602)</f>
        <v>6.0761570276894467E-3</v>
      </c>
      <c r="O764" s="10">
        <f t="shared" si="414"/>
        <v>1.6536088543118013E-2</v>
      </c>
      <c r="P764" s="10">
        <f t="shared" si="414"/>
        <v>8.4355853157626857E-3</v>
      </c>
      <c r="Q764" s="10">
        <f t="shared" si="414"/>
        <v>1.0682614297462204E-2</v>
      </c>
      <c r="R764" s="10">
        <f t="shared" si="414"/>
        <v>2.01629674476685E-2</v>
      </c>
      <c r="S764" s="10">
        <f t="shared" si="414"/>
        <v>1.7950719805893071E-2</v>
      </c>
      <c r="T764" s="10">
        <f t="shared" si="414"/>
        <v>3.0329425558726589E-2</v>
      </c>
      <c r="U764" s="13">
        <f t="shared" si="383"/>
        <v>97.056337050426421</v>
      </c>
    </row>
    <row r="765" spans="1:21" x14ac:dyDescent="0.2">
      <c r="A765">
        <v>560</v>
      </c>
      <c r="B765" s="2" t="s">
        <v>98</v>
      </c>
      <c r="C765">
        <v>1000</v>
      </c>
      <c r="D765" s="5">
        <f t="shared" si="374"/>
        <v>3.8223158861771436E-3</v>
      </c>
      <c r="E765" s="5">
        <f t="shared" si="375"/>
        <v>5.5190469534218342E-3</v>
      </c>
      <c r="F765" s="5">
        <f t="shared" si="376"/>
        <v>5.0763193256611674E-3</v>
      </c>
      <c r="G765" s="5">
        <f t="shared" si="377"/>
        <v>3.0070260811952618E-3</v>
      </c>
      <c r="H765" s="5">
        <f t="shared" si="378"/>
        <v>2.9110686249207846E-3</v>
      </c>
      <c r="I765" s="5">
        <f t="shared" si="379"/>
        <v>-1.129505196427516E-3</v>
      </c>
      <c r="J765" s="5">
        <f t="shared" si="380"/>
        <v>9.7060233209654116E-3</v>
      </c>
      <c r="K765" s="8">
        <v>97</v>
      </c>
      <c r="L765" s="8">
        <f t="shared" si="406"/>
        <v>96.277915632754357</v>
      </c>
      <c r="N765" s="10">
        <f t="shared" ref="N765:T765" si="415">N603*(100-$K765)/$K765*$K603/(100-$K603)</f>
        <v>5.9019538851746581E-3</v>
      </c>
      <c r="O765" s="10">
        <f t="shared" si="415"/>
        <v>1.5029564016280687E-2</v>
      </c>
      <c r="P765" s="10">
        <f t="shared" si="415"/>
        <v>8.3146243650585525E-3</v>
      </c>
      <c r="Q765" s="10">
        <f t="shared" si="415"/>
        <v>1.0270492475537905E-2</v>
      </c>
      <c r="R765" s="10">
        <f t="shared" si="415"/>
        <v>1.8658717515669079E-2</v>
      </c>
      <c r="S765" s="10">
        <f t="shared" si="415"/>
        <v>1.7758959073816753E-2</v>
      </c>
      <c r="T765" s="10">
        <f t="shared" si="415"/>
        <v>2.8912294995914089E-2</v>
      </c>
      <c r="U765" s="13">
        <f t="shared" si="383"/>
        <v>97.190013654562364</v>
      </c>
    </row>
    <row r="766" spans="1:21" x14ac:dyDescent="0.2">
      <c r="A766">
        <v>630</v>
      </c>
      <c r="B766" s="2" t="s">
        <v>98</v>
      </c>
      <c r="C766">
        <v>1000</v>
      </c>
      <c r="D766" s="5">
        <f t="shared" si="374"/>
        <v>3.5934567828585385E-3</v>
      </c>
      <c r="E766" s="5">
        <f t="shared" si="375"/>
        <v>5.3780693026412169E-3</v>
      </c>
      <c r="F766" s="5">
        <f t="shared" si="376"/>
        <v>5.5473774675905627E-3</v>
      </c>
      <c r="G766" s="5">
        <f t="shared" si="377"/>
        <v>3.0636160962663264E-3</v>
      </c>
      <c r="H766" s="5">
        <f t="shared" si="378"/>
        <v>3.096252049523282E-3</v>
      </c>
      <c r="I766" s="5">
        <f t="shared" si="379"/>
        <v>-4.9602730730043121E-4</v>
      </c>
      <c r="J766" s="5">
        <f t="shared" si="380"/>
        <v>7.7390380279830535E-3</v>
      </c>
      <c r="K766" s="8">
        <v>97</v>
      </c>
      <c r="L766" s="8">
        <f t="shared" si="406"/>
        <v>96.277915632754357</v>
      </c>
      <c r="N766" s="10">
        <f t="shared" ref="N766:T766" si="416">N604*(100-$K766)/$K766*$K604/(100-$K604)</f>
        <v>5.7043319862396949E-3</v>
      </c>
      <c r="O766" s="10">
        <f t="shared" si="416"/>
        <v>1.3487115698087653E-2</v>
      </c>
      <c r="P766" s="10">
        <f t="shared" si="416"/>
        <v>8.1731357922827392E-3</v>
      </c>
      <c r="Q766" s="10">
        <f t="shared" si="416"/>
        <v>9.9325494195508235E-3</v>
      </c>
      <c r="R766" s="10">
        <f t="shared" si="416"/>
        <v>1.721821758227338E-2</v>
      </c>
      <c r="S766" s="10">
        <f t="shared" si="416"/>
        <v>1.7745616442883253E-2</v>
      </c>
      <c r="T766" s="10">
        <f t="shared" si="416"/>
        <v>2.7921782419562519E-2</v>
      </c>
      <c r="U766" s="13">
        <f t="shared" si="383"/>
        <v>97.283666627451055</v>
      </c>
    </row>
    <row r="767" spans="1:21" x14ac:dyDescent="0.2">
      <c r="A767">
        <v>710</v>
      </c>
      <c r="B767" s="2" t="s">
        <v>98</v>
      </c>
      <c r="C767">
        <v>1000</v>
      </c>
      <c r="D767" s="5">
        <f t="shared" si="374"/>
        <v>3.6176461611425945E-3</v>
      </c>
      <c r="E767" s="5">
        <f t="shared" si="375"/>
        <v>5.3978418642669779E-3</v>
      </c>
      <c r="F767" s="5">
        <f t="shared" si="376"/>
        <v>5.9209898146220935E-3</v>
      </c>
      <c r="G767" s="5">
        <f t="shared" si="377"/>
        <v>3.0751993361718966E-3</v>
      </c>
      <c r="H767" s="5">
        <f t="shared" si="378"/>
        <v>3.0941606006789357E-3</v>
      </c>
      <c r="I767" s="5">
        <f t="shared" si="379"/>
        <v>-4.9539188731440031E-4</v>
      </c>
      <c r="J767" s="5">
        <f t="shared" si="380"/>
        <v>7.5059440754689961E-3</v>
      </c>
      <c r="K767" s="8">
        <v>97</v>
      </c>
      <c r="L767" s="8">
        <f t="shared" si="406"/>
        <v>96.277915632754357</v>
      </c>
      <c r="N767" s="10">
        <f t="shared" ref="N767:T767" si="417">N605*(100-$K767)/$K767*$K605/(100-$K605)</f>
        <v>5.7425785779855179E-3</v>
      </c>
      <c r="O767" s="10">
        <f t="shared" si="417"/>
        <v>1.3309905550363229E-2</v>
      </c>
      <c r="P767" s="10">
        <f t="shared" si="417"/>
        <v>8.2865343184607941E-3</v>
      </c>
      <c r="Q767" s="10">
        <f t="shared" si="417"/>
        <v>1.0003389576705574E-2</v>
      </c>
      <c r="R767" s="10">
        <f t="shared" si="417"/>
        <v>1.7118506553341888E-2</v>
      </c>
      <c r="S767" s="10">
        <f t="shared" si="417"/>
        <v>1.8107607899454412E-2</v>
      </c>
      <c r="T767" s="10">
        <f t="shared" si="417"/>
        <v>2.811638996503709E-2</v>
      </c>
      <c r="U767" s="13">
        <f t="shared" si="383"/>
        <v>97.265252238027898</v>
      </c>
    </row>
    <row r="768" spans="1:21" x14ac:dyDescent="0.2">
      <c r="A768">
        <v>800</v>
      </c>
      <c r="B768" s="2" t="s">
        <v>98</v>
      </c>
      <c r="C768">
        <v>1000</v>
      </c>
      <c r="D768" s="5">
        <f t="shared" si="374"/>
        <v>3.6435910012899784E-3</v>
      </c>
      <c r="E768" s="5">
        <f t="shared" si="375"/>
        <v>5.4160391050069173E-3</v>
      </c>
      <c r="F768" s="5">
        <f t="shared" si="376"/>
        <v>6.2930924518055445E-3</v>
      </c>
      <c r="G768" s="5">
        <f t="shared" si="377"/>
        <v>3.0781446200847037E-3</v>
      </c>
      <c r="H768" s="5">
        <f t="shared" si="378"/>
        <v>3.0914847428128098E-3</v>
      </c>
      <c r="I768" s="5">
        <f t="shared" si="379"/>
        <v>-5.0019028562919843E-4</v>
      </c>
      <c r="J768" s="5">
        <f t="shared" si="380"/>
        <v>7.2785015115166135E-3</v>
      </c>
      <c r="K768" s="8">
        <v>97</v>
      </c>
      <c r="L768" s="8">
        <f t="shared" si="406"/>
        <v>96.277915632754357</v>
      </c>
      <c r="N768" s="10">
        <f t="shared" ref="N768:T768" si="418">N606*(100-$K768)/$K768*$K606/(100-$K606)</f>
        <v>5.7809499508074827E-3</v>
      </c>
      <c r="O768" s="10">
        <f t="shared" si="418"/>
        <v>1.3131984233113963E-2</v>
      </c>
      <c r="P768" s="10">
        <f t="shared" si="418"/>
        <v>8.3992389082914141E-3</v>
      </c>
      <c r="Q768" s="10">
        <f t="shared" si="418"/>
        <v>1.0072399775745774E-2</v>
      </c>
      <c r="R768" s="10">
        <f t="shared" si="418"/>
        <v>1.7015138388377812E-2</v>
      </c>
      <c r="S768" s="10">
        <f t="shared" si="418"/>
        <v>1.8464660133891385E-2</v>
      </c>
      <c r="T768" s="10">
        <f t="shared" si="418"/>
        <v>2.8300663146887384E-2</v>
      </c>
      <c r="U768" s="13">
        <f t="shared" si="383"/>
        <v>97.247822143741558</v>
      </c>
    </row>
    <row r="769" spans="1:21" x14ac:dyDescent="0.2">
      <c r="A769">
        <v>900</v>
      </c>
      <c r="B769" s="2" t="s">
        <v>98</v>
      </c>
      <c r="C769">
        <v>1000</v>
      </c>
      <c r="D769" s="5">
        <f t="shared" si="374"/>
        <v>3.4297096026599735E-3</v>
      </c>
      <c r="E769" s="5">
        <f t="shared" si="375"/>
        <v>5.1411583481576484E-3</v>
      </c>
      <c r="F769" s="5">
        <f t="shared" si="376"/>
        <v>5.6664457563434731E-3</v>
      </c>
      <c r="G769" s="5">
        <f t="shared" si="377"/>
        <v>3.0747513979562172E-3</v>
      </c>
      <c r="H769" s="5">
        <f t="shared" si="378"/>
        <v>3.0878502566679955E-3</v>
      </c>
      <c r="I769" s="5">
        <f t="shared" si="379"/>
        <v>-5.3238081789513947E-4</v>
      </c>
      <c r="J769" s="5">
        <f t="shared" si="380"/>
        <v>7.1892674210467904E-3</v>
      </c>
      <c r="K769" s="8">
        <v>97</v>
      </c>
      <c r="L769" s="8">
        <f t="shared" si="406"/>
        <v>96.277915632754357</v>
      </c>
      <c r="N769" s="10">
        <f t="shared" ref="N769:T769" si="419">N607*(100-$K769)/$K769*$K607/(100-$K607)</f>
        <v>5.4454909644706673E-3</v>
      </c>
      <c r="O769" s="10">
        <f t="shared" si="419"/>
        <v>1.2687717143153306E-2</v>
      </c>
      <c r="P769" s="10">
        <f t="shared" si="419"/>
        <v>7.8774678666128726E-3</v>
      </c>
      <c r="Q769" s="10">
        <f t="shared" si="419"/>
        <v>9.525361227925069E-3</v>
      </c>
      <c r="R769" s="10">
        <f t="shared" si="419"/>
        <v>1.6383125082121426E-2</v>
      </c>
      <c r="S769" s="10">
        <f t="shared" si="419"/>
        <v>1.7309090567131272E-2</v>
      </c>
      <c r="T769" s="10">
        <f t="shared" si="419"/>
        <v>2.7056801964936962E-2</v>
      </c>
      <c r="U769" s="13">
        <f t="shared" si="383"/>
        <v>97.365598288899648</v>
      </c>
    </row>
    <row r="770" spans="1:21" x14ac:dyDescent="0.2">
      <c r="A770">
        <v>1000</v>
      </c>
      <c r="B770" s="2" t="s">
        <v>98</v>
      </c>
      <c r="C770">
        <v>1000</v>
      </c>
      <c r="D770" s="5">
        <f t="shared" si="374"/>
        <v>3.2059688527343397E-3</v>
      </c>
      <c r="E770" s="5">
        <f t="shared" si="375"/>
        <v>4.8682333612334941E-3</v>
      </c>
      <c r="F770" s="5">
        <f t="shared" si="376"/>
        <v>5.0402897748732522E-3</v>
      </c>
      <c r="G770" s="5">
        <f t="shared" si="377"/>
        <v>3.0655216864960144E-3</v>
      </c>
      <c r="H770" s="5">
        <f t="shared" si="378"/>
        <v>3.0803428042674927E-3</v>
      </c>
      <c r="I770" s="5">
        <f t="shared" si="379"/>
        <v>-5.2364353816035381E-4</v>
      </c>
      <c r="J770" s="5">
        <f t="shared" si="380"/>
        <v>7.0620859422651262E-3</v>
      </c>
      <c r="K770" s="8">
        <v>97</v>
      </c>
      <c r="L770" s="8">
        <f t="shared" si="406"/>
        <v>96.277915632754357</v>
      </c>
      <c r="N770" s="10">
        <f t="shared" ref="N770:T770" si="420">N608*(100-$K770)/$K770*$K608/(100-$K608)</f>
        <v>5.108446156254446E-3</v>
      </c>
      <c r="O770" s="10">
        <f t="shared" si="420"/>
        <v>1.2235389554967797E-2</v>
      </c>
      <c r="P770" s="10">
        <f t="shared" si="420"/>
        <v>7.3545553729405652E-3</v>
      </c>
      <c r="Q770" s="10">
        <f t="shared" si="420"/>
        <v>8.9795693296342294E-3</v>
      </c>
      <c r="R770" s="10">
        <f t="shared" si="420"/>
        <v>1.5741446925489063E-2</v>
      </c>
      <c r="S770" s="10">
        <f t="shared" si="420"/>
        <v>1.615465782801807E-2</v>
      </c>
      <c r="T770" s="10">
        <f t="shared" si="420"/>
        <v>2.5798798883709364E-2</v>
      </c>
      <c r="U770" s="13">
        <f t="shared" si="383"/>
        <v>97.485003987937588</v>
      </c>
    </row>
    <row r="771" spans="1:21" x14ac:dyDescent="0.2">
      <c r="D771" s="5"/>
      <c r="E771" s="5"/>
      <c r="F771" s="5"/>
      <c r="G771" s="5"/>
      <c r="H771" s="5"/>
      <c r="I771" s="5"/>
      <c r="J771" s="5"/>
      <c r="L771" s="5"/>
      <c r="N771" s="11"/>
      <c r="O771" s="11"/>
      <c r="P771" s="10"/>
      <c r="Q771" s="10"/>
      <c r="R771" s="10"/>
      <c r="S771" s="10"/>
      <c r="T771" s="10"/>
    </row>
    <row r="772" spans="1:21" x14ac:dyDescent="0.2">
      <c r="A772">
        <v>0.12</v>
      </c>
      <c r="B772" s="2" t="s">
        <v>98</v>
      </c>
      <c r="C772">
        <v>750</v>
      </c>
      <c r="D772" s="5">
        <f t="shared" ref="D772:D809" si="421">-1/9*T772+28/45*R772-8/45*O772+4/9*S772-22/9*Q772-8/45*P772+128/45*N772</f>
        <v>0.22666804988869571</v>
      </c>
      <c r="E772" s="5">
        <f t="shared" ref="E772:E809" si="422">2/3*T772-6/5*R772+8/15*O772-8/3*S772+8/3*Q772+128/15*P772-128/15*N772</f>
        <v>8.1484392638648595E-2</v>
      </c>
      <c r="F772" s="5">
        <f t="shared" ref="F772:F809" si="423">-8/9*T772+56/45*R772-16/45*O772+32/9*S772-32/9*Q772-256/45*P772+256/45*N772</f>
        <v>5.3470734984807144E-2</v>
      </c>
      <c r="G772" s="5">
        <f t="shared" ref="G772:G809" si="424">-8/3*T772+56/5*R772-128/15*O772+8/3*S772-8/3*Q772-128/15*P772+128/15*N772</f>
        <v>2.0878773045096555E-3</v>
      </c>
      <c r="H772" s="5">
        <f t="shared" ref="H772:H809" si="425">32/9*T772-416/45*R772+256/45*O772-32/9*S772+32/9*Q772+256/45*P772-256/45*N772</f>
        <v>2.7357979366964269E-3</v>
      </c>
      <c r="I772" s="5">
        <f t="shared" ref="I772:I809" si="426">-2*R772+10*Q772-8*P772</f>
        <v>-0.20465833575008663</v>
      </c>
      <c r="J772" s="5">
        <f t="shared" ref="J772:J809" si="427">4/9*T772-28/45*R772+128/45*O772-4/9*S772-68/9*Q772+368/45*P772-128/45*N772</f>
        <v>0.38569908453148027</v>
      </c>
      <c r="K772" s="8">
        <v>67.400000000000006</v>
      </c>
      <c r="L772" s="8">
        <f>100/(1+(1+0.15)*(100/K772-1))</f>
        <v>64.257793879302127</v>
      </c>
      <c r="N772" s="10">
        <f t="shared" ref="N772:T772" si="428">N610*(100-$K772)/$K772*$K610/(100-$K610)</f>
        <v>0.22336598762417734</v>
      </c>
      <c r="O772" s="10">
        <f t="shared" si="428"/>
        <v>0.43211477446347285</v>
      </c>
      <c r="P772" s="10">
        <f t="shared" si="428"/>
        <v>0.25382753180844442</v>
      </c>
      <c r="Q772" s="10">
        <f t="shared" si="428"/>
        <v>0.27530550524615577</v>
      </c>
      <c r="R772" s="10">
        <f t="shared" si="428"/>
        <v>0.46354656687204443</v>
      </c>
      <c r="S772" s="10">
        <f t="shared" si="428"/>
        <v>0.35692469958027973</v>
      </c>
      <c r="T772" s="10">
        <f t="shared" si="428"/>
        <v>0.54748760153475151</v>
      </c>
      <c r="U772" s="13">
        <f t="shared" ref="U772:U809" si="429">100/(1+T772)</f>
        <v>64.620873150016195</v>
      </c>
    </row>
    <row r="773" spans="1:21" x14ac:dyDescent="0.2">
      <c r="A773">
        <v>0.18</v>
      </c>
      <c r="B773" s="2" t="s">
        <v>98</v>
      </c>
      <c r="C773">
        <v>750</v>
      </c>
      <c r="D773" s="5">
        <f t="shared" si="421"/>
        <v>0.16333034610906316</v>
      </c>
      <c r="E773" s="5">
        <f t="shared" si="422"/>
        <v>4.9956609229116156E-2</v>
      </c>
      <c r="F773" s="5">
        <f t="shared" si="423"/>
        <v>6.8725055573350735E-2</v>
      </c>
      <c r="G773" s="5">
        <f t="shared" si="424"/>
        <v>1.5424066140459214E-3</v>
      </c>
      <c r="H773" s="5">
        <f t="shared" si="425"/>
        <v>2.8069493797103773E-3</v>
      </c>
      <c r="I773" s="5">
        <f t="shared" si="426"/>
        <v>-0.20798983208013833</v>
      </c>
      <c r="J773" s="5">
        <f t="shared" si="427"/>
        <v>0.33448045828181555</v>
      </c>
      <c r="K773" s="8">
        <v>71.900000000000006</v>
      </c>
      <c r="L773" s="8">
        <f t="shared" ref="L773:L794" si="430">100/(1+(1+0.15)*(100/K773-1))</f>
        <v>68.99198771769899</v>
      </c>
      <c r="N773" s="10">
        <f t="shared" ref="N773:T773" si="431">N611*(100-$K773)/$K773*$K611/(100-$K611)</f>
        <v>0.14905744976161459</v>
      </c>
      <c r="O773" s="10">
        <f t="shared" si="431"/>
        <v>0.30716647658109747</v>
      </c>
      <c r="P773" s="10">
        <f t="shared" si="431"/>
        <v>0.17448954403028485</v>
      </c>
      <c r="Q773" s="10">
        <f t="shared" si="431"/>
        <v>0.18548334831033145</v>
      </c>
      <c r="R773" s="10">
        <f t="shared" si="431"/>
        <v>0.33345348147058695</v>
      </c>
      <c r="S773" s="10">
        <f t="shared" si="431"/>
        <v>0.26272454844035403</v>
      </c>
      <c r="T773" s="10">
        <f t="shared" si="431"/>
        <v>0.41285199310696369</v>
      </c>
      <c r="U773" s="13">
        <f t="shared" si="429"/>
        <v>70.778822189359531</v>
      </c>
    </row>
    <row r="774" spans="1:21" x14ac:dyDescent="0.2">
      <c r="A774">
        <v>0.25</v>
      </c>
      <c r="B774" s="2" t="s">
        <v>98</v>
      </c>
      <c r="C774">
        <v>750</v>
      </c>
      <c r="D774" s="5">
        <f t="shared" si="421"/>
        <v>5.3576780462642318E-2</v>
      </c>
      <c r="E774" s="5">
        <f t="shared" si="422"/>
        <v>2.3398696238361993E-2</v>
      </c>
      <c r="F774" s="5">
        <f t="shared" si="423"/>
        <v>2.8447071416955461E-2</v>
      </c>
      <c r="G774" s="5">
        <f t="shared" si="424"/>
        <v>1.2365102006690609E-3</v>
      </c>
      <c r="H774" s="5">
        <f t="shared" si="425"/>
        <v>2.2420319875661732E-3</v>
      </c>
      <c r="I774" s="5">
        <f t="shared" si="426"/>
        <v>-6.0499742451695815E-2</v>
      </c>
      <c r="J774" s="5">
        <f t="shared" si="427"/>
        <v>0.14099697987756168</v>
      </c>
      <c r="K774" s="8">
        <v>85.2</v>
      </c>
      <c r="L774" s="8">
        <f t="shared" si="430"/>
        <v>83.349638035609459</v>
      </c>
      <c r="N774" s="10">
        <f t="shared" ref="N774:T774" si="432">N612*(100-$K774)/$K774*$K612/(100-$K612)</f>
        <v>5.4919850524553074E-2</v>
      </c>
      <c r="O774" s="10">
        <f t="shared" si="432"/>
        <v>0.14215088846104848</v>
      </c>
      <c r="P774" s="10">
        <f t="shared" si="432"/>
        <v>6.6148944759062467E-2</v>
      </c>
      <c r="Q774" s="10">
        <f t="shared" si="432"/>
        <v>7.7681960953911194E-2</v>
      </c>
      <c r="R774" s="10">
        <f t="shared" si="432"/>
        <v>0.15406389695915404</v>
      </c>
      <c r="S774" s="10">
        <f t="shared" si="432"/>
        <v>0.11129155740856107</v>
      </c>
      <c r="T774" s="10">
        <f t="shared" si="432"/>
        <v>0.18939832773206075</v>
      </c>
      <c r="U774" s="13">
        <f t="shared" si="429"/>
        <v>84.076122917273253</v>
      </c>
    </row>
    <row r="775" spans="1:21" x14ac:dyDescent="0.2">
      <c r="A775">
        <v>0.37</v>
      </c>
      <c r="B775" s="2" t="s">
        <v>98</v>
      </c>
      <c r="C775">
        <v>750</v>
      </c>
      <c r="D775" s="5">
        <f t="shared" si="421"/>
        <v>6.928343344003221E-2</v>
      </c>
      <c r="E775" s="5">
        <f t="shared" si="422"/>
        <v>3.4608391968194097E-2</v>
      </c>
      <c r="F775" s="5">
        <f t="shared" si="423"/>
        <v>4.6194753883709916E-2</v>
      </c>
      <c r="G775" s="5">
        <f t="shared" si="424"/>
        <v>5.711367952917934E-3</v>
      </c>
      <c r="H775" s="5">
        <f t="shared" si="425"/>
        <v>7.4952539645051774E-3</v>
      </c>
      <c r="I775" s="5">
        <f t="shared" si="426"/>
        <v>-7.5992064634164858E-2</v>
      </c>
      <c r="J775" s="5">
        <f t="shared" si="427"/>
        <v>0.19533859501799469</v>
      </c>
      <c r="K775" s="8">
        <v>78.400000000000006</v>
      </c>
      <c r="L775" s="8">
        <f t="shared" si="430"/>
        <v>75.939558310732266</v>
      </c>
      <c r="N775" s="10">
        <f t="shared" ref="N775:T775" si="433">N613*(100-$K775)/$K775*$K613/(100-$K613)</f>
        <v>7.4151868039959296E-2</v>
      </c>
      <c r="O775" s="10">
        <f t="shared" si="433"/>
        <v>0.20206552929465349</v>
      </c>
      <c r="P775" s="10">
        <f t="shared" si="433"/>
        <v>9.1642557516864315E-2</v>
      </c>
      <c r="Q775" s="10">
        <f t="shared" si="433"/>
        <v>0.11015730869936932</v>
      </c>
      <c r="R775" s="10">
        <f t="shared" si="433"/>
        <v>0.22221234574647181</v>
      </c>
      <c r="S775" s="10">
        <f t="shared" si="433"/>
        <v>0.16422685120870825</v>
      </c>
      <c r="T775" s="10">
        <f t="shared" si="433"/>
        <v>0.28263973159318906</v>
      </c>
      <c r="U775" s="13">
        <f t="shared" si="429"/>
        <v>77.964215154779481</v>
      </c>
    </row>
    <row r="776" spans="1:21" x14ac:dyDescent="0.2">
      <c r="A776">
        <v>0.55000000000000004</v>
      </c>
      <c r="B776" s="2" t="s">
        <v>98</v>
      </c>
      <c r="C776">
        <v>750</v>
      </c>
      <c r="D776" s="5">
        <f t="shared" si="421"/>
        <v>5.4367385511998476E-2</v>
      </c>
      <c r="E776" s="5">
        <f t="shared" si="422"/>
        <v>3.3454020280132113E-2</v>
      </c>
      <c r="F776" s="5">
        <f t="shared" si="423"/>
        <v>4.3426994981604294E-2</v>
      </c>
      <c r="G776" s="5">
        <f t="shared" si="424"/>
        <v>7.1693167255977297E-3</v>
      </c>
      <c r="H776" s="5">
        <f t="shared" si="425"/>
        <v>9.0748707283080376E-3</v>
      </c>
      <c r="I776" s="5">
        <f t="shared" si="426"/>
        <v>-6.2456059049331825E-2</v>
      </c>
      <c r="J776" s="5">
        <f t="shared" si="427"/>
        <v>0.17836193910806866</v>
      </c>
      <c r="K776" s="8">
        <v>80.599999999999994</v>
      </c>
      <c r="L776" s="8">
        <f t="shared" si="430"/>
        <v>78.320862889903793</v>
      </c>
      <c r="N776" s="10">
        <f t="shared" ref="N776:T776" si="434">N614*(100-$K776)/$K776*$K614/(100-$K614)</f>
        <v>6.1126153487923003E-2</v>
      </c>
      <c r="O776" s="10">
        <f t="shared" si="434"/>
        <v>0.18371046642903729</v>
      </c>
      <c r="P776" s="10">
        <f t="shared" si="434"/>
        <v>7.7850586832191621E-2</v>
      </c>
      <c r="Q776" s="10">
        <f t="shared" si="434"/>
        <v>9.6776943661035772E-2</v>
      </c>
      <c r="R776" s="10">
        <f t="shared" si="434"/>
        <v>0.2037104005010783</v>
      </c>
      <c r="S776" s="10">
        <f t="shared" si="434"/>
        <v>0.14867190288956242</v>
      </c>
      <c r="T776" s="10">
        <f t="shared" si="434"/>
        <v>0.26339846828637742</v>
      </c>
      <c r="U776" s="13">
        <f t="shared" si="429"/>
        <v>79.151591924625293</v>
      </c>
    </row>
    <row r="777" spans="1:21" x14ac:dyDescent="0.2">
      <c r="A777">
        <v>0.75</v>
      </c>
      <c r="B777" s="2" t="s">
        <v>98</v>
      </c>
      <c r="C777">
        <v>750</v>
      </c>
      <c r="D777" s="5">
        <f t="shared" si="421"/>
        <v>5.2898749401300349E-2</v>
      </c>
      <c r="E777" s="5">
        <f t="shared" si="422"/>
        <v>2.630289232179428E-2</v>
      </c>
      <c r="F777" s="5">
        <f t="shared" si="423"/>
        <v>2.4607511762623491E-2</v>
      </c>
      <c r="G777" s="5">
        <f t="shared" si="424"/>
        <v>6.5753269816155591E-3</v>
      </c>
      <c r="H777" s="5">
        <f t="shared" si="425"/>
        <v>9.9930129292811198E-3</v>
      </c>
      <c r="I777" s="5">
        <f t="shared" si="426"/>
        <v>-3.6901502009885512E-2</v>
      </c>
      <c r="J777" s="5">
        <f t="shared" si="427"/>
        <v>0.17945102124322843</v>
      </c>
      <c r="K777" s="8">
        <v>82</v>
      </c>
      <c r="L777" s="8">
        <f t="shared" si="430"/>
        <v>79.844206426484902</v>
      </c>
      <c r="N777" s="10">
        <f t="shared" ref="N777:T777" si="435">N615*(100-$K777)/$K777*$K615/(100-$K615)</f>
        <v>6.31445299829861E-2</v>
      </c>
      <c r="O777" s="10">
        <f t="shared" si="435"/>
        <v>0.20583035625373988</v>
      </c>
      <c r="P777" s="10">
        <f t="shared" si="435"/>
        <v>7.4554006623279351E-2</v>
      </c>
      <c r="Q777" s="10">
        <f t="shared" si="435"/>
        <v>0.10006055698949982</v>
      </c>
      <c r="R777" s="10">
        <f t="shared" si="435"/>
        <v>0.22053750945932446</v>
      </c>
      <c r="S777" s="10">
        <f t="shared" si="435"/>
        <v>0.13436324276930678</v>
      </c>
      <c r="T777" s="10">
        <f t="shared" si="435"/>
        <v>0.26292701262995782</v>
      </c>
      <c r="U777" s="13">
        <f t="shared" si="429"/>
        <v>79.181139527419674</v>
      </c>
    </row>
    <row r="778" spans="1:21" x14ac:dyDescent="0.2">
      <c r="A778">
        <v>1.1000000000000001</v>
      </c>
      <c r="B778" s="2" t="s">
        <v>98</v>
      </c>
      <c r="C778">
        <v>750</v>
      </c>
      <c r="D778" s="5">
        <f t="shared" si="421"/>
        <v>4.1907032743733155E-2</v>
      </c>
      <c r="E778" s="5">
        <f t="shared" si="422"/>
        <v>2.3265513165181884E-2</v>
      </c>
      <c r="F778" s="5">
        <f t="shared" si="423"/>
        <v>2.2936278183976533E-2</v>
      </c>
      <c r="G778" s="5">
        <f t="shared" si="424"/>
        <v>4.3056621468828826E-3</v>
      </c>
      <c r="H778" s="5">
        <f t="shared" si="425"/>
        <v>5.2877060991919356E-3</v>
      </c>
      <c r="I778" s="5">
        <f t="shared" si="426"/>
        <v>-2.6603225106509865E-2</v>
      </c>
      <c r="J778" s="5">
        <f t="shared" si="427"/>
        <v>0.13389970389146888</v>
      </c>
      <c r="K778" s="8">
        <v>84</v>
      </c>
      <c r="L778" s="8">
        <f t="shared" si="430"/>
        <v>82.031250000000014</v>
      </c>
      <c r="N778" s="10">
        <f t="shared" ref="N778:T778" si="436">N616*(100-$K778)/$K778*$K616/(100-$K616)</f>
        <v>5.0962784711111549E-2</v>
      </c>
      <c r="O778" s="10">
        <f t="shared" si="436"/>
        <v>0.15786030437440648</v>
      </c>
      <c r="P778" s="10">
        <f t="shared" si="436"/>
        <v>6.1208956438797577E-2</v>
      </c>
      <c r="Q778" s="10">
        <f t="shared" si="436"/>
        <v>8.0315861691490437E-2</v>
      </c>
      <c r="R778" s="10">
        <f t="shared" si="436"/>
        <v>0.17004509525551678</v>
      </c>
      <c r="S778" s="10">
        <f t="shared" si="436"/>
        <v>0.11068047957402262</v>
      </c>
      <c r="T778" s="10">
        <f t="shared" si="436"/>
        <v>0.2049986711239255</v>
      </c>
      <c r="U778" s="13">
        <f t="shared" si="429"/>
        <v>82.987643386135915</v>
      </c>
    </row>
    <row r="779" spans="1:21" x14ac:dyDescent="0.2">
      <c r="A779">
        <v>1.5</v>
      </c>
      <c r="B779" s="2" t="s">
        <v>98</v>
      </c>
      <c r="C779">
        <v>750</v>
      </c>
      <c r="D779" s="5">
        <f t="shared" si="421"/>
        <v>4.4379352678825548E-2</v>
      </c>
      <c r="E779" s="5">
        <f t="shared" si="422"/>
        <v>2.2730791130122163E-2</v>
      </c>
      <c r="F779" s="5">
        <f t="shared" si="423"/>
        <v>3.0044119884936327E-2</v>
      </c>
      <c r="G779" s="5">
        <f t="shared" si="424"/>
        <v>6.6625776582074359E-4</v>
      </c>
      <c r="H779" s="5">
        <f t="shared" si="425"/>
        <v>1.1748694984297092E-3</v>
      </c>
      <c r="I779" s="5">
        <f t="shared" si="426"/>
        <v>-1.676105433074504E-2</v>
      </c>
      <c r="J779" s="5">
        <f t="shared" si="427"/>
        <v>0.10078513913222409</v>
      </c>
      <c r="K779" s="8">
        <v>85.5</v>
      </c>
      <c r="L779" s="8">
        <f t="shared" si="430"/>
        <v>83.679960851480317</v>
      </c>
      <c r="N779" s="10">
        <f t="shared" ref="N779:T779" si="437">N617*(100-$K779)/$K779*$K617/(100-$K617)</f>
        <v>5.4063615178811586E-2</v>
      </c>
      <c r="O779" s="10">
        <f t="shared" si="437"/>
        <v>0.1362038865407508</v>
      </c>
      <c r="P779" s="10">
        <f t="shared" si="437"/>
        <v>6.5403763719293365E-2</v>
      </c>
      <c r="Q779" s="10">
        <f t="shared" si="437"/>
        <v>8.0228247397183719E-2</v>
      </c>
      <c r="R779" s="10">
        <f t="shared" si="437"/>
        <v>0.14790670927411764</v>
      </c>
      <c r="S779" s="10">
        <f t="shared" si="437"/>
        <v>0.11443030312763021</v>
      </c>
      <c r="T779" s="10">
        <f t="shared" si="437"/>
        <v>0.18301947575961355</v>
      </c>
      <c r="U779" s="13">
        <f t="shared" si="429"/>
        <v>84.529462150900159</v>
      </c>
    </row>
    <row r="780" spans="1:21" x14ac:dyDescent="0.2">
      <c r="A780">
        <v>2.2000000000000002</v>
      </c>
      <c r="B780" s="2" t="s">
        <v>98</v>
      </c>
      <c r="C780">
        <v>750</v>
      </c>
      <c r="D780" s="5">
        <f t="shared" si="421"/>
        <v>4.300809854281111E-2</v>
      </c>
      <c r="E780" s="5">
        <f t="shared" si="422"/>
        <v>2.2673704784578974E-2</v>
      </c>
      <c r="F780" s="5">
        <f t="shared" si="423"/>
        <v>2.4216420456936283E-2</v>
      </c>
      <c r="G780" s="5">
        <f t="shared" si="424"/>
        <v>1.391281945651579E-3</v>
      </c>
      <c r="H780" s="5">
        <f t="shared" si="425"/>
        <v>1.8803290653160998E-3</v>
      </c>
      <c r="I780" s="5">
        <f t="shared" si="426"/>
        <v>-2.0633994474488271E-2</v>
      </c>
      <c r="J780" s="5">
        <f t="shared" si="427"/>
        <v>9.9754711316983491E-2</v>
      </c>
      <c r="K780" s="8">
        <v>87.2</v>
      </c>
      <c r="L780" s="8">
        <f t="shared" si="430"/>
        <v>85.557299843014121</v>
      </c>
      <c r="N780" s="10">
        <f t="shared" ref="N780:T780" si="438">N618*(100-$K780)/$K780*$K618/(100-$K618)</f>
        <v>5.129530567201597E-2</v>
      </c>
      <c r="O780" s="10">
        <f t="shared" si="438"/>
        <v>0.12977610891300478</v>
      </c>
      <c r="P780" s="10">
        <f t="shared" si="438"/>
        <v>6.1548084590471244E-2</v>
      </c>
      <c r="Q780" s="10">
        <f t="shared" si="438"/>
        <v>7.5312167451125123E-2</v>
      </c>
      <c r="R780" s="10">
        <f t="shared" si="438"/>
        <v>0.14068549613098477</v>
      </c>
      <c r="S780" s="10">
        <f t="shared" si="438"/>
        <v>0.10533780712907005</v>
      </c>
      <c r="T780" s="10">
        <f t="shared" si="438"/>
        <v>0.17229055163778939</v>
      </c>
      <c r="U780" s="13">
        <f t="shared" si="429"/>
        <v>85.30308451287226</v>
      </c>
    </row>
    <row r="781" spans="1:21" x14ac:dyDescent="0.2">
      <c r="A781">
        <v>3</v>
      </c>
      <c r="B781" s="2" t="s">
        <v>98</v>
      </c>
      <c r="C781">
        <v>750</v>
      </c>
      <c r="D781" s="5">
        <f t="shared" si="421"/>
        <v>3.1289948921736338E-2</v>
      </c>
      <c r="E781" s="5">
        <f t="shared" si="422"/>
        <v>1.881723895366777E-2</v>
      </c>
      <c r="F781" s="5">
        <f t="shared" si="423"/>
        <v>2.0361213221955415E-2</v>
      </c>
      <c r="G781" s="5">
        <f t="shared" si="424"/>
        <v>4.1525491151060412E-3</v>
      </c>
      <c r="H781" s="5">
        <f t="shared" si="425"/>
        <v>4.3948712143363211E-3</v>
      </c>
      <c r="I781" s="5">
        <f t="shared" si="426"/>
        <v>-8.4375502826855575E-3</v>
      </c>
      <c r="J781" s="5">
        <f t="shared" si="427"/>
        <v>8.0386716807912789E-2</v>
      </c>
      <c r="K781" s="8">
        <v>88.4</v>
      </c>
      <c r="L781" s="8">
        <f t="shared" si="430"/>
        <v>86.888146255160223</v>
      </c>
      <c r="N781" s="10">
        <f t="shared" ref="N781:T781" si="439">N619*(100-$K781)/$K781*$K619/(100-$K619)</f>
        <v>4.0263667761953191E-2</v>
      </c>
      <c r="O781" s="10">
        <f t="shared" si="439"/>
        <v>0.11052881774142528</v>
      </c>
      <c r="P781" s="10">
        <f t="shared" si="439"/>
        <v>4.8902090956453301E-2</v>
      </c>
      <c r="Q781" s="10">
        <f t="shared" si="439"/>
        <v>6.2460523854978779E-2</v>
      </c>
      <c r="R781" s="10">
        <f t="shared" si="439"/>
        <v>0.12091303059042346</v>
      </c>
      <c r="S781" s="10">
        <f t="shared" si="439"/>
        <v>8.8483160240355546E-2</v>
      </c>
      <c r="T781" s="10">
        <f t="shared" si="439"/>
        <v>0.15096498795202926</v>
      </c>
      <c r="U781" s="13">
        <f t="shared" si="429"/>
        <v>86.883615962927863</v>
      </c>
    </row>
    <row r="782" spans="1:21" x14ac:dyDescent="0.2">
      <c r="A782">
        <v>4</v>
      </c>
      <c r="B782" s="2" t="s">
        <v>98</v>
      </c>
      <c r="C782">
        <v>750</v>
      </c>
      <c r="D782" s="5">
        <f t="shared" si="421"/>
        <v>2.2770418772552814E-2</v>
      </c>
      <c r="E782" s="5">
        <f t="shared" si="422"/>
        <v>1.6650042648786278E-2</v>
      </c>
      <c r="F782" s="5">
        <f t="shared" si="423"/>
        <v>1.9494436380779245E-2</v>
      </c>
      <c r="G782" s="5">
        <f t="shared" si="424"/>
        <v>9.251456341309805E-3</v>
      </c>
      <c r="H782" s="5">
        <f t="shared" si="425"/>
        <v>9.4644746472575536E-3</v>
      </c>
      <c r="I782" s="5">
        <f t="shared" si="426"/>
        <v>-8.9004216862471619E-3</v>
      </c>
      <c r="J782" s="5">
        <f t="shared" si="427"/>
        <v>6.8649258932247548E-2</v>
      </c>
      <c r="K782" s="8">
        <v>89.4</v>
      </c>
      <c r="L782" s="8">
        <f t="shared" si="430"/>
        <v>88.000787479082589</v>
      </c>
      <c r="N782" s="10">
        <f t="shared" ref="N782:T782" si="440">N620*(100-$K782)/$K782*$K620/(100-$K620)</f>
        <v>3.0398329579675604E-2</v>
      </c>
      <c r="O782" s="10">
        <f t="shared" si="440"/>
        <v>9.0804562705329606E-2</v>
      </c>
      <c r="P782" s="10">
        <f t="shared" si="440"/>
        <v>3.8471512880873797E-2</v>
      </c>
      <c r="Q782" s="10">
        <f t="shared" si="440"/>
        <v>5.0429114790196433E-2</v>
      </c>
      <c r="R782" s="10">
        <f t="shared" si="440"/>
        <v>0.10270973327061053</v>
      </c>
      <c r="S782" s="10">
        <f t="shared" si="440"/>
        <v>7.6305984439198518E-2</v>
      </c>
      <c r="T782" s="10">
        <f t="shared" si="440"/>
        <v>0.13737966603668614</v>
      </c>
      <c r="U782" s="13">
        <f t="shared" si="429"/>
        <v>87.921388948740443</v>
      </c>
    </row>
    <row r="783" spans="1:21" x14ac:dyDescent="0.2">
      <c r="A783">
        <v>5.5</v>
      </c>
      <c r="B783" s="2" t="s">
        <v>98</v>
      </c>
      <c r="C783">
        <v>750</v>
      </c>
      <c r="D783" s="5">
        <f t="shared" si="421"/>
        <v>2.0577438066174847E-2</v>
      </c>
      <c r="E783" s="5">
        <f t="shared" si="422"/>
        <v>1.4929313011224216E-2</v>
      </c>
      <c r="F783" s="5">
        <f t="shared" si="423"/>
        <v>2.1339316552140997E-2</v>
      </c>
      <c r="G783" s="5">
        <f t="shared" si="424"/>
        <v>1.9610019356241237E-3</v>
      </c>
      <c r="H783" s="5">
        <f t="shared" si="425"/>
        <v>2.2390777008501617E-3</v>
      </c>
      <c r="I783" s="5">
        <f t="shared" si="426"/>
        <v>-7.6331368289582202E-3</v>
      </c>
      <c r="J783" s="5">
        <f t="shared" si="427"/>
        <v>6.2631439365485375E-2</v>
      </c>
      <c r="K783" s="8">
        <v>90.4</v>
      </c>
      <c r="L783" s="8">
        <f t="shared" si="430"/>
        <v>89.116719242902207</v>
      </c>
      <c r="N783" s="10">
        <f t="shared" ref="N783:T783" si="441">N621*(100-$K783)/$K783*$K621/(100-$K621)</f>
        <v>2.7689041409106094E-2</v>
      </c>
      <c r="O783" s="10">
        <f t="shared" si="441"/>
        <v>8.1271968980226122E-2</v>
      </c>
      <c r="P783" s="10">
        <f t="shared" si="441"/>
        <v>3.5479371362489555E-2</v>
      </c>
      <c r="Q783" s="10">
        <f t="shared" si="441"/>
        <v>4.5603282734970642E-2</v>
      </c>
      <c r="R783" s="10">
        <f t="shared" si="441"/>
        <v>8.9915496639374079E-2</v>
      </c>
      <c r="S783" s="10">
        <f t="shared" si="441"/>
        <v>6.9737378965550934E-2</v>
      </c>
      <c r="T783" s="10">
        <f t="shared" si="441"/>
        <v>0.11604444980254165</v>
      </c>
      <c r="U783" s="13">
        <f t="shared" si="429"/>
        <v>89.602165951089759</v>
      </c>
    </row>
    <row r="784" spans="1:21" x14ac:dyDescent="0.2">
      <c r="A784">
        <v>7.5</v>
      </c>
      <c r="B784" s="2" t="s">
        <v>98</v>
      </c>
      <c r="C784">
        <v>750</v>
      </c>
      <c r="D784" s="5">
        <f t="shared" si="421"/>
        <v>1.7216950629101543E-2</v>
      </c>
      <c r="E784" s="5">
        <f t="shared" si="422"/>
        <v>1.0799306708883044E-2</v>
      </c>
      <c r="F784" s="5">
        <f t="shared" si="423"/>
        <v>1.3986611889881762E-2</v>
      </c>
      <c r="G784" s="5">
        <f t="shared" si="424"/>
        <v>6.1086488628305791E-3</v>
      </c>
      <c r="H784" s="5">
        <f t="shared" si="425"/>
        <v>6.1086488628314117E-3</v>
      </c>
      <c r="I784" s="5">
        <f t="shared" si="426"/>
        <v>-1.0646925584691741E-2</v>
      </c>
      <c r="J784" s="5">
        <f t="shared" si="427"/>
        <v>6.0376787651753014E-2</v>
      </c>
      <c r="K784" s="8">
        <v>91.3</v>
      </c>
      <c r="L784" s="8">
        <f t="shared" si="430"/>
        <v>90.123883322639543</v>
      </c>
      <c r="N784" s="10">
        <f t="shared" ref="N784:T784" si="442">N622*(100-$K784)/$K784*$K622/(100-$K622)</f>
        <v>2.2022067929603723E-2</v>
      </c>
      <c r="O784" s="10">
        <f t="shared" si="442"/>
        <v>7.2429755386135816E-2</v>
      </c>
      <c r="P784" s="10">
        <f t="shared" si="442"/>
        <v>2.7511417703520353E-2</v>
      </c>
      <c r="Q784" s="10">
        <f t="shared" si="442"/>
        <v>3.7029362738386695E-2</v>
      </c>
      <c r="R784" s="10">
        <f t="shared" si="442"/>
        <v>8.0424605670197935E-2</v>
      </c>
      <c r="S784" s="10">
        <f t="shared" si="442"/>
        <v>5.4827927779874254E-2</v>
      </c>
      <c r="T784" s="10">
        <f t="shared" si="442"/>
        <v>0.10395002902058957</v>
      </c>
      <c r="U784" s="13">
        <f t="shared" si="429"/>
        <v>90.583810291412135</v>
      </c>
    </row>
    <row r="785" spans="1:21" x14ac:dyDescent="0.2">
      <c r="A785">
        <v>11</v>
      </c>
      <c r="B785" s="2" t="s">
        <v>98</v>
      </c>
      <c r="C785">
        <v>750</v>
      </c>
      <c r="D785" s="5">
        <f t="shared" si="421"/>
        <v>1.1818011438089845E-2</v>
      </c>
      <c r="E785" s="5">
        <f t="shared" si="422"/>
        <v>9.43796850112949E-3</v>
      </c>
      <c r="F785" s="5">
        <f t="shared" si="423"/>
        <v>1.0616505184013983E-2</v>
      </c>
      <c r="G785" s="5">
        <f t="shared" si="424"/>
        <v>4.3798037865256934E-3</v>
      </c>
      <c r="H785" s="5">
        <f t="shared" si="425"/>
        <v>4.4914265747492549E-3</v>
      </c>
      <c r="I785" s="5">
        <f t="shared" si="426"/>
        <v>-5.359794863870837E-3</v>
      </c>
      <c r="J785" s="5">
        <f t="shared" si="427"/>
        <v>4.8444930222619163E-2</v>
      </c>
      <c r="K785" s="8">
        <v>92.2</v>
      </c>
      <c r="L785" s="8">
        <f t="shared" si="430"/>
        <v>91.133735297024799</v>
      </c>
      <c r="N785" s="10">
        <f t="shared" ref="N785:T785" si="443">N623*(100-$K785)/$K785*$K623/(100-$K623)</f>
        <v>1.6614873629541147E-2</v>
      </c>
      <c r="O785" s="10">
        <f t="shared" si="443"/>
        <v>5.9301835603674628E-2</v>
      </c>
      <c r="P785" s="10">
        <f t="shared" si="443"/>
        <v>2.1086028816163442E-2</v>
      </c>
      <c r="Q785" s="10">
        <f t="shared" si="443"/>
        <v>2.945064674261497E-2</v>
      </c>
      <c r="R785" s="10">
        <f t="shared" si="443"/>
        <v>6.558901588035651E-2</v>
      </c>
      <c r="S785" s="10">
        <f t="shared" si="443"/>
        <v>4.3521627837271371E-2</v>
      </c>
      <c r="T785" s="10">
        <f t="shared" si="443"/>
        <v>8.3828850843256447E-2</v>
      </c>
      <c r="U785" s="13">
        <f t="shared" si="429"/>
        <v>92.265490000747377</v>
      </c>
    </row>
    <row r="786" spans="1:21" x14ac:dyDescent="0.2">
      <c r="A786">
        <v>15</v>
      </c>
      <c r="B786" s="2" t="s">
        <v>98</v>
      </c>
      <c r="C786">
        <v>750</v>
      </c>
      <c r="D786" s="5">
        <f t="shared" si="421"/>
        <v>1.1645139849057143E-2</v>
      </c>
      <c r="E786" s="5">
        <f t="shared" si="422"/>
        <v>9.6535063284169664E-3</v>
      </c>
      <c r="F786" s="5">
        <f t="shared" si="423"/>
        <v>1.8221116069018384E-2</v>
      </c>
      <c r="G786" s="5">
        <f t="shared" si="424"/>
        <v>3.9664456470392129E-3</v>
      </c>
      <c r="H786" s="5">
        <f t="shared" si="425"/>
        <v>4.1607801786812948E-3</v>
      </c>
      <c r="I786" s="5">
        <f t="shared" si="426"/>
        <v>-3.4909344110445328E-3</v>
      </c>
      <c r="J786" s="5">
        <f t="shared" si="427"/>
        <v>4.2455388035832972E-2</v>
      </c>
      <c r="K786" s="8">
        <v>92.9</v>
      </c>
      <c r="L786" s="8">
        <f t="shared" si="430"/>
        <v>91.921040914263116</v>
      </c>
      <c r="N786" s="10">
        <f t="shared" ref="N786:T786" si="444">N624*(100-$K786)/$K786*$K624/(100-$K624)</f>
        <v>1.7056293095761409E-2</v>
      </c>
      <c r="O786" s="10">
        <f t="shared" si="444"/>
        <v>5.5413449983190859E-2</v>
      </c>
      <c r="P786" s="10">
        <f t="shared" si="444"/>
        <v>2.2996863796760501E-2</v>
      </c>
      <c r="Q786" s="10">
        <f t="shared" si="444"/>
        <v>3.0651406301003666E-2</v>
      </c>
      <c r="R786" s="10">
        <f t="shared" si="444"/>
        <v>6.3015043523498585E-2</v>
      </c>
      <c r="S786" s="10">
        <f t="shared" si="444"/>
        <v>5.0419948506358565E-2</v>
      </c>
      <c r="T786" s="10">
        <f t="shared" si="444"/>
        <v>8.6611441697001385E-2</v>
      </c>
      <c r="U786" s="13">
        <f t="shared" si="429"/>
        <v>92.029216850345591</v>
      </c>
    </row>
    <row r="787" spans="1:21" x14ac:dyDescent="0.2">
      <c r="A787">
        <v>18.5</v>
      </c>
      <c r="B787" s="2" t="s">
        <v>98</v>
      </c>
      <c r="C787">
        <v>750</v>
      </c>
      <c r="D787" s="5">
        <f t="shared" si="421"/>
        <v>1.0576679633162403E-2</v>
      </c>
      <c r="E787" s="5">
        <f t="shared" si="422"/>
        <v>8.5069444880395695E-3</v>
      </c>
      <c r="F787" s="5">
        <f t="shared" si="423"/>
        <v>1.7375181953934296E-2</v>
      </c>
      <c r="G787" s="5">
        <f t="shared" si="424"/>
        <v>3.6652827476066074E-3</v>
      </c>
      <c r="H787" s="5">
        <f t="shared" si="425"/>
        <v>3.7758305049479662E-3</v>
      </c>
      <c r="I787" s="5">
        <f t="shared" si="426"/>
        <v>-3.8992420082810952E-3</v>
      </c>
      <c r="J787" s="5">
        <f t="shared" si="427"/>
        <v>3.7317515761984596E-2</v>
      </c>
      <c r="K787" s="8">
        <v>93.3</v>
      </c>
      <c r="L787" s="8">
        <f t="shared" si="430"/>
        <v>92.371664769070833</v>
      </c>
      <c r="N787" s="10">
        <f t="shared" ref="N787:T787" si="445">N625*(100-$K787)/$K787*$K625/(100-$K625)</f>
        <v>1.521891824118826E-2</v>
      </c>
      <c r="O787" s="10">
        <f t="shared" si="445"/>
        <v>4.8359948474457612E-2</v>
      </c>
      <c r="P787" s="10">
        <f t="shared" si="445"/>
        <v>2.0705019036222048E-2</v>
      </c>
      <c r="Q787" s="10">
        <f t="shared" si="445"/>
        <v>2.7247855052031447E-2</v>
      </c>
      <c r="R787" s="10">
        <f t="shared" si="445"/>
        <v>5.5368820119409579E-2</v>
      </c>
      <c r="S787" s="10">
        <f t="shared" si="445"/>
        <v>4.5698842324630527E-2</v>
      </c>
      <c r="T787" s="10">
        <f t="shared" si="445"/>
        <v>7.7318193081394343E-2</v>
      </c>
      <c r="U787" s="13">
        <f t="shared" si="429"/>
        <v>92.823086662980657</v>
      </c>
    </row>
    <row r="788" spans="1:21" x14ac:dyDescent="0.2">
      <c r="A788">
        <v>22</v>
      </c>
      <c r="B788" s="2" t="s">
        <v>98</v>
      </c>
      <c r="C788">
        <v>750</v>
      </c>
      <c r="D788" s="5">
        <f t="shared" si="421"/>
        <v>7.9679321195130041E-3</v>
      </c>
      <c r="E788" s="5">
        <f t="shared" si="422"/>
        <v>8.0565004603963819E-3</v>
      </c>
      <c r="F788" s="5">
        <f t="shared" si="423"/>
        <v>1.3720428579593685E-2</v>
      </c>
      <c r="G788" s="5">
        <f t="shared" si="424"/>
        <v>4.3556378789978284E-3</v>
      </c>
      <c r="H788" s="5">
        <f t="shared" si="425"/>
        <v>4.4540503384236096E-3</v>
      </c>
      <c r="I788" s="5">
        <f t="shared" si="426"/>
        <v>-2.9960511106009169E-3</v>
      </c>
      <c r="J788" s="5">
        <f t="shared" si="427"/>
        <v>3.44416812640485E-2</v>
      </c>
      <c r="K788" s="8">
        <v>93.6</v>
      </c>
      <c r="L788" s="8">
        <f t="shared" si="430"/>
        <v>92.709984152139469</v>
      </c>
      <c r="N788" s="10">
        <f t="shared" ref="N788:T788" si="446">N626*(100-$K788)/$K788*$K626/(100-$K626)</f>
        <v>1.2328631798183323E-2</v>
      </c>
      <c r="O788" s="10">
        <f t="shared" si="446"/>
        <v>4.3652501790185212E-2</v>
      </c>
      <c r="P788" s="10">
        <f t="shared" si="446"/>
        <v>1.7035590016218981E-2</v>
      </c>
      <c r="Q788" s="10">
        <f t="shared" si="446"/>
        <v>2.3361517136347491E-2</v>
      </c>
      <c r="R788" s="10">
        <f t="shared" si="446"/>
        <v>5.0163251172161992E-2</v>
      </c>
      <c r="S788" s="10">
        <f t="shared" si="446"/>
        <v>3.9059677974570106E-2</v>
      </c>
      <c r="T788" s="10">
        <f t="shared" si="446"/>
        <v>7.0000179530372034E-2</v>
      </c>
      <c r="U788" s="13">
        <f t="shared" si="429"/>
        <v>93.4579282443583</v>
      </c>
    </row>
    <row r="789" spans="1:21" x14ac:dyDescent="0.2">
      <c r="A789">
        <v>30</v>
      </c>
      <c r="B789" s="2" t="s">
        <v>98</v>
      </c>
      <c r="C789">
        <v>750</v>
      </c>
      <c r="D789" s="5">
        <f t="shared" si="421"/>
        <v>7.8534607380831532E-3</v>
      </c>
      <c r="E789" s="5">
        <f t="shared" si="422"/>
        <v>7.7361731904924125E-3</v>
      </c>
      <c r="F789" s="5">
        <f t="shared" si="423"/>
        <v>1.7242135551863005E-2</v>
      </c>
      <c r="G789" s="5">
        <f t="shared" si="424"/>
        <v>4.8970741581438465E-3</v>
      </c>
      <c r="H789" s="5">
        <f t="shared" si="425"/>
        <v>5.0174752785040605E-3</v>
      </c>
      <c r="I789" s="5">
        <f t="shared" si="426"/>
        <v>-1.2028543694709848E-3</v>
      </c>
      <c r="J789" s="5">
        <f t="shared" si="427"/>
        <v>2.9437817887726168E-2</v>
      </c>
      <c r="K789" s="8">
        <v>94.1</v>
      </c>
      <c r="L789" s="8">
        <f t="shared" si="430"/>
        <v>93.274520493631357</v>
      </c>
      <c r="N789" s="10">
        <f t="shared" ref="N789:T789" si="447">N627*(100-$K789)/$K789*$K627/(100-$K627)</f>
        <v>1.2500403829840485E-2</v>
      </c>
      <c r="O789" s="10">
        <f t="shared" si="447"/>
        <v>4.0637961770395352E-2</v>
      </c>
      <c r="P789" s="10">
        <f t="shared" si="447"/>
        <v>1.7802662865578869E-2</v>
      </c>
      <c r="Q789" s="10">
        <f t="shared" si="447"/>
        <v>2.3715834983165644E-2</v>
      </c>
      <c r="R789" s="10">
        <f t="shared" si="447"/>
        <v>4.7969950638248243E-2</v>
      </c>
      <c r="S789" s="10">
        <f t="shared" si="447"/>
        <v>4.2068434126796596E-2</v>
      </c>
      <c r="T789" s="10">
        <f t="shared" si="447"/>
        <v>7.0981282435341658E-2</v>
      </c>
      <c r="U789" s="13">
        <f t="shared" si="429"/>
        <v>93.372313447538971</v>
      </c>
    </row>
    <row r="790" spans="1:21" x14ac:dyDescent="0.2">
      <c r="A790">
        <v>37</v>
      </c>
      <c r="B790" s="2" t="s">
        <v>98</v>
      </c>
      <c r="C790">
        <v>750</v>
      </c>
      <c r="D790" s="5">
        <f t="shared" si="421"/>
        <v>7.2020085109907733E-3</v>
      </c>
      <c r="E790" s="5">
        <f t="shared" si="422"/>
        <v>6.6685825091991752E-3</v>
      </c>
      <c r="F790" s="5">
        <f t="shared" si="423"/>
        <v>1.5321143727344833E-2</v>
      </c>
      <c r="G790" s="5">
        <f t="shared" si="424"/>
        <v>4.8586453224349485E-3</v>
      </c>
      <c r="H790" s="5">
        <f t="shared" si="425"/>
        <v>5.0901957106039841E-3</v>
      </c>
      <c r="I790" s="5">
        <f t="shared" si="426"/>
        <v>-4.8626659663984911E-3</v>
      </c>
      <c r="J790" s="5">
        <f t="shared" si="427"/>
        <v>3.2908826387492707E-2</v>
      </c>
      <c r="K790" s="8">
        <v>94.4</v>
      </c>
      <c r="L790" s="8">
        <f t="shared" si="430"/>
        <v>93.613645378817949</v>
      </c>
      <c r="N790" s="10">
        <f t="shared" ref="N790:T790" si="448">N628*(100-$K790)/$K790*$K628/(100-$K628)</f>
        <v>1.0763660689025895E-2</v>
      </c>
      <c r="O790" s="10">
        <f t="shared" si="448"/>
        <v>3.9405684604865349E-2</v>
      </c>
      <c r="P790" s="10">
        <f t="shared" si="448"/>
        <v>1.5439087829349534E-2</v>
      </c>
      <c r="Q790" s="10">
        <f t="shared" si="448"/>
        <v>2.1087927208317637E-2</v>
      </c>
      <c r="R790" s="10">
        <f t="shared" si="448"/>
        <v>4.611461770738929E-2</v>
      </c>
      <c r="S790" s="10">
        <f t="shared" si="448"/>
        <v>3.747481861946847E-2</v>
      </c>
      <c r="T790" s="10">
        <f t="shared" si="448"/>
        <v>6.7186736201667957E-2</v>
      </c>
      <c r="U790" s="13">
        <f t="shared" si="429"/>
        <v>93.704313038897098</v>
      </c>
    </row>
    <row r="791" spans="1:21" x14ac:dyDescent="0.2">
      <c r="A791">
        <v>45</v>
      </c>
      <c r="B791" s="2" t="s">
        <v>98</v>
      </c>
      <c r="C791">
        <v>750</v>
      </c>
      <c r="D791" s="5">
        <f t="shared" si="421"/>
        <v>5.8401920654195492E-3</v>
      </c>
      <c r="E791" s="5">
        <f t="shared" si="422"/>
        <v>8.229816879890467E-3</v>
      </c>
      <c r="F791" s="5">
        <f t="shared" si="423"/>
        <v>1.4131078453581532E-2</v>
      </c>
      <c r="G791" s="5">
        <f t="shared" si="424"/>
        <v>2.9290514493446329E-3</v>
      </c>
      <c r="H791" s="5">
        <f t="shared" si="425"/>
        <v>3.2024468404763876E-3</v>
      </c>
      <c r="I791" s="5">
        <f t="shared" si="426"/>
        <v>-2.132274570066886E-3</v>
      </c>
      <c r="J791" s="5">
        <f t="shared" si="427"/>
        <v>2.2821582036632631E-2</v>
      </c>
      <c r="K791" s="8">
        <v>94.7</v>
      </c>
      <c r="L791" s="8">
        <f t="shared" si="430"/>
        <v>93.953073069100654</v>
      </c>
      <c r="N791" s="10">
        <f t="shared" ref="N791:T791" si="449">N629*(100-$K791)/$K791*$K629/(100-$K629)</f>
        <v>9.7323949103804569E-3</v>
      </c>
      <c r="O791" s="10">
        <f t="shared" si="449"/>
        <v>3.0402561945172726E-2</v>
      </c>
      <c r="P791" s="10">
        <f t="shared" si="449"/>
        <v>1.4522721443207452E-2</v>
      </c>
      <c r="Q791" s="10">
        <f t="shared" si="449"/>
        <v>1.8693412701582746E-2</v>
      </c>
      <c r="R791" s="10">
        <f t="shared" si="449"/>
        <v>3.6442315020117362E-2</v>
      </c>
      <c r="S791" s="10">
        <f t="shared" si="449"/>
        <v>3.4373220195471524E-2</v>
      </c>
      <c r="T791" s="10">
        <f t="shared" si="449"/>
        <v>5.5021893155278334E-2</v>
      </c>
      <c r="U791" s="13">
        <f t="shared" si="429"/>
        <v>94.784762902813029</v>
      </c>
    </row>
    <row r="792" spans="1:21" x14ac:dyDescent="0.2">
      <c r="A792">
        <v>55</v>
      </c>
      <c r="B792" s="2" t="s">
        <v>98</v>
      </c>
      <c r="C792">
        <v>750</v>
      </c>
      <c r="D792" s="5">
        <f t="shared" si="421"/>
        <v>5.9514428342123255E-3</v>
      </c>
      <c r="E792" s="5">
        <f t="shared" si="422"/>
        <v>6.9794883129024321E-3</v>
      </c>
      <c r="F792" s="5">
        <f t="shared" si="423"/>
        <v>1.6134515262308496E-2</v>
      </c>
      <c r="G792" s="5">
        <f t="shared" si="424"/>
        <v>3.6666529729074693E-3</v>
      </c>
      <c r="H792" s="5">
        <f t="shared" si="425"/>
        <v>3.5639750485537275E-3</v>
      </c>
      <c r="I792" s="5">
        <f t="shared" si="426"/>
        <v>-3.4397671132151142E-4</v>
      </c>
      <c r="J792" s="5">
        <f t="shared" si="427"/>
        <v>2.2352299736121906E-2</v>
      </c>
      <c r="K792" s="8">
        <v>94.9</v>
      </c>
      <c r="L792" s="8">
        <f t="shared" si="430"/>
        <v>94.179526621346696</v>
      </c>
      <c r="N792" s="10">
        <f t="shared" ref="N792:T792" si="450">N630*(100-$K792)/$K792*$K630/(100-$K630)</f>
        <v>1.0086959902244555E-2</v>
      </c>
      <c r="O792" s="10">
        <f t="shared" si="450"/>
        <v>3.1852456824894113E-2</v>
      </c>
      <c r="P792" s="10">
        <f t="shared" si="450"/>
        <v>1.4956110377454925E-2</v>
      </c>
      <c r="Q792" s="10">
        <f t="shared" si="450"/>
        <v>1.9571982446758441E-2</v>
      </c>
      <c r="R792" s="10">
        <f t="shared" si="450"/>
        <v>3.8207459079633257E-2</v>
      </c>
      <c r="S792" s="10">
        <f t="shared" si="450"/>
        <v>3.6289189993158291E-2</v>
      </c>
      <c r="T792" s="10">
        <f t="shared" si="450"/>
        <v>5.830439745568488E-2</v>
      </c>
      <c r="U792" s="13">
        <f t="shared" si="429"/>
        <v>94.490772447335843</v>
      </c>
    </row>
    <row r="793" spans="1:21" x14ac:dyDescent="0.2">
      <c r="A793">
        <v>75</v>
      </c>
      <c r="B793" s="2" t="s">
        <v>98</v>
      </c>
      <c r="C793">
        <v>750</v>
      </c>
      <c r="D793" s="5">
        <f t="shared" si="421"/>
        <v>6.0989707011941986E-3</v>
      </c>
      <c r="E793" s="5">
        <f t="shared" si="422"/>
        <v>7.1061220159726601E-3</v>
      </c>
      <c r="F793" s="5">
        <f t="shared" si="423"/>
        <v>1.9498353036842775E-2</v>
      </c>
      <c r="G793" s="5">
        <f t="shared" si="424"/>
        <v>1.6751488996890607E-3</v>
      </c>
      <c r="H793" s="5">
        <f t="shared" si="425"/>
        <v>1.8999127414552341E-3</v>
      </c>
      <c r="I793" s="5">
        <f t="shared" si="426"/>
        <v>-1.0973528171770164E-3</v>
      </c>
      <c r="J793" s="5">
        <f t="shared" si="427"/>
        <v>1.9138951477369853E-2</v>
      </c>
      <c r="K793" s="8">
        <v>95.3</v>
      </c>
      <c r="L793" s="8">
        <f t="shared" si="430"/>
        <v>94.632838488654969</v>
      </c>
      <c r="N793" s="10">
        <f t="shared" ref="N793:T793" si="451">N631*(100-$K793)/$K793*$K631/(100-$K631)</f>
        <v>1.0049590268735349E-2</v>
      </c>
      <c r="O793" s="10">
        <f t="shared" si="451"/>
        <v>2.7673278701446095E-2</v>
      </c>
      <c r="P793" s="10">
        <f t="shared" si="451"/>
        <v>1.5530500771133101E-2</v>
      </c>
      <c r="Q793" s="10">
        <f t="shared" si="451"/>
        <v>1.9090819587947259E-2</v>
      </c>
      <c r="R793" s="10">
        <f t="shared" si="451"/>
        <v>3.3880771263792395E-2</v>
      </c>
      <c r="S793" s="10">
        <f t="shared" si="451"/>
        <v>3.7833272625049645E-2</v>
      </c>
      <c r="T793" s="10">
        <f t="shared" si="451"/>
        <v>5.4320106055346727E-2</v>
      </c>
      <c r="U793" s="13">
        <f t="shared" si="429"/>
        <v>94.847854485239694</v>
      </c>
    </row>
    <row r="794" spans="1:21" x14ac:dyDescent="0.2">
      <c r="A794">
        <v>90</v>
      </c>
      <c r="B794" s="2" t="s">
        <v>98</v>
      </c>
      <c r="C794">
        <v>750</v>
      </c>
      <c r="D794" s="5">
        <f t="shared" si="421"/>
        <v>7.8671345136082406E-3</v>
      </c>
      <c r="E794" s="5">
        <f t="shared" si="422"/>
        <v>9.3460956354776553E-3</v>
      </c>
      <c r="F794" s="5">
        <f t="shared" si="423"/>
        <v>1.5161443497031496E-2</v>
      </c>
      <c r="G794" s="5">
        <f t="shared" si="424"/>
        <v>3.4517919494104349E-3</v>
      </c>
      <c r="H794" s="5">
        <f t="shared" si="425"/>
        <v>3.4513519220034095E-3</v>
      </c>
      <c r="I794" s="5">
        <f t="shared" si="426"/>
        <v>-6.3830728318284291E-4</v>
      </c>
      <c r="J794" s="5">
        <f t="shared" si="427"/>
        <v>1.8209937158450568E-2</v>
      </c>
      <c r="K794" s="8">
        <v>95.5</v>
      </c>
      <c r="L794" s="8">
        <f t="shared" si="430"/>
        <v>94.859697044946614</v>
      </c>
      <c r="N794" s="10">
        <f t="shared" ref="N794:T794" si="452">N632*(100-$K794)/$K794*$K632/(100-$K632)</f>
        <v>1.2197208985304438E-2</v>
      </c>
      <c r="O794" s="10">
        <f t="shared" si="452"/>
        <v>2.9801535998787695E-2</v>
      </c>
      <c r="P794" s="10">
        <f t="shared" si="452"/>
        <v>1.7470883329412774E-2</v>
      </c>
      <c r="Q794" s="10">
        <f t="shared" si="452"/>
        <v>2.1211057342427689E-2</v>
      </c>
      <c r="R794" s="10">
        <f t="shared" si="452"/>
        <v>3.6490907036078768E-2</v>
      </c>
      <c r="S794" s="10">
        <f t="shared" si="452"/>
        <v>3.833379026199208E-2</v>
      </c>
      <c r="T794" s="10">
        <f t="shared" si="452"/>
        <v>5.6849447392798992E-2</v>
      </c>
      <c r="U794" s="13">
        <f t="shared" si="429"/>
        <v>94.620856590970078</v>
      </c>
    </row>
    <row r="795" spans="1:21" x14ac:dyDescent="0.2">
      <c r="A795">
        <v>110</v>
      </c>
      <c r="B795" s="2" t="s">
        <v>98</v>
      </c>
      <c r="C795">
        <v>750</v>
      </c>
      <c r="D795" s="5">
        <f t="shared" si="421"/>
        <v>6.2911587499461553E-3</v>
      </c>
      <c r="E795" s="5">
        <f t="shared" si="422"/>
        <v>7.5196083149350335E-3</v>
      </c>
      <c r="F795" s="5">
        <f t="shared" si="423"/>
        <v>1.4420736900168964E-2</v>
      </c>
      <c r="G795" s="5">
        <f t="shared" si="424"/>
        <v>3.0106275846008557E-3</v>
      </c>
      <c r="H795" s="5">
        <f t="shared" si="425"/>
        <v>3.0317746826687489E-3</v>
      </c>
      <c r="I795" s="5">
        <f t="shared" si="426"/>
        <v>-9.2998595013292495E-4</v>
      </c>
      <c r="J795" s="5">
        <f t="shared" si="427"/>
        <v>1.454430157181593E-2</v>
      </c>
      <c r="K795" s="8">
        <v>95.7</v>
      </c>
      <c r="L795" s="8">
        <f>100/(1+(1+0.25)*(100/K795-1))</f>
        <v>94.682166707890175</v>
      </c>
      <c r="N795" s="10">
        <f t="shared" ref="N795:T795" si="453">N633*(100-$K795)/$K795*$K633/(100-$K633)</f>
        <v>9.8077631715093039E-3</v>
      </c>
      <c r="O795" s="10">
        <f t="shared" si="453"/>
        <v>2.3628815320440512E-2</v>
      </c>
      <c r="P795" s="10">
        <f t="shared" si="453"/>
        <v>1.4474123084596656E-2</v>
      </c>
      <c r="Q795" s="10">
        <f t="shared" si="453"/>
        <v>1.7393043916085343E-2</v>
      </c>
      <c r="R795" s="10">
        <f t="shared" si="453"/>
        <v>2.9533720217106554E-2</v>
      </c>
      <c r="S795" s="10">
        <f t="shared" si="453"/>
        <v>3.2913186949755077E-2</v>
      </c>
      <c r="T795" s="10">
        <f t="shared" si="453"/>
        <v>4.7888221854002773E-2</v>
      </c>
      <c r="U795" s="13">
        <f t="shared" si="429"/>
        <v>95.430025755106257</v>
      </c>
    </row>
    <row r="796" spans="1:21" x14ac:dyDescent="0.2">
      <c r="A796">
        <v>132</v>
      </c>
      <c r="B796" s="2" t="s">
        <v>98</v>
      </c>
      <c r="C796">
        <v>750</v>
      </c>
      <c r="D796" s="5">
        <f t="shared" si="421"/>
        <v>5.9730466742361384E-3</v>
      </c>
      <c r="E796" s="5">
        <f t="shared" si="422"/>
        <v>6.6864580161085929E-3</v>
      </c>
      <c r="F796" s="5">
        <f t="shared" si="423"/>
        <v>1.3370315104000295E-2</v>
      </c>
      <c r="G796" s="5">
        <f t="shared" si="424"/>
        <v>3.4466862900340567E-3</v>
      </c>
      <c r="H796" s="5">
        <f t="shared" si="425"/>
        <v>3.475607580623076E-3</v>
      </c>
      <c r="I796" s="5">
        <f t="shared" si="426"/>
        <v>-8.6882582450267809E-4</v>
      </c>
      <c r="J796" s="5">
        <f t="shared" si="427"/>
        <v>1.4502554607709141E-2</v>
      </c>
      <c r="K796" s="8">
        <v>95.9</v>
      </c>
      <c r="L796" s="8">
        <f t="shared" ref="L796:L809" si="454">100/(1+(1+0.25)*(100/K796-1))</f>
        <v>94.926998267755536</v>
      </c>
      <c r="N796" s="10">
        <f t="shared" ref="N796:T796" si="455">N634*(100-$K796)/$K796*$K634/(100-$K634)</f>
        <v>9.2369401445130499E-3</v>
      </c>
      <c r="O796" s="10">
        <f t="shared" si="455"/>
        <v>2.3192931701767248E-2</v>
      </c>
      <c r="P796" s="10">
        <f t="shared" si="455"/>
        <v>1.3510072980157464E-2</v>
      </c>
      <c r="Q796" s="10">
        <f t="shared" si="455"/>
        <v>1.6498141458009662E-2</v>
      </c>
      <c r="R796" s="10">
        <f t="shared" si="455"/>
        <v>2.88848282816698E-2</v>
      </c>
      <c r="S796" s="10">
        <f t="shared" si="455"/>
        <v>3.0951619001685263E-2</v>
      </c>
      <c r="T796" s="10">
        <f t="shared" si="455"/>
        <v>4.658584244820866E-2</v>
      </c>
      <c r="U796" s="13">
        <f t="shared" si="429"/>
        <v>95.548779607104805</v>
      </c>
    </row>
    <row r="797" spans="1:21" x14ac:dyDescent="0.2">
      <c r="A797">
        <v>160</v>
      </c>
      <c r="B797" s="2" t="s">
        <v>98</v>
      </c>
      <c r="C797">
        <v>750</v>
      </c>
      <c r="D797" s="5">
        <f t="shared" si="421"/>
        <v>5.540525315315882E-3</v>
      </c>
      <c r="E797" s="5">
        <f t="shared" si="422"/>
        <v>5.7252434550196657E-3</v>
      </c>
      <c r="F797" s="5">
        <f t="shared" si="423"/>
        <v>1.206240788574732E-2</v>
      </c>
      <c r="G797" s="5">
        <f t="shared" si="424"/>
        <v>3.8084818355002686E-3</v>
      </c>
      <c r="H797" s="5">
        <f t="shared" si="425"/>
        <v>3.8496986663636018E-3</v>
      </c>
      <c r="I797" s="5">
        <f t="shared" si="426"/>
        <v>-7.9969649823231903E-4</v>
      </c>
      <c r="J797" s="5">
        <f t="shared" si="427"/>
        <v>1.4185116477588584E-2</v>
      </c>
      <c r="K797" s="8">
        <v>96.1</v>
      </c>
      <c r="L797" s="8">
        <f t="shared" si="454"/>
        <v>95.172072295122533</v>
      </c>
      <c r="N797" s="10">
        <f t="shared" ref="N797:T797" si="456">N635*(100-$K797)/$K797*$K635/(100-$K635)</f>
        <v>8.4869277413163972E-3</v>
      </c>
      <c r="O797" s="10">
        <f t="shared" si="456"/>
        <v>2.2303883276809058E-2</v>
      </c>
      <c r="P797" s="10">
        <f t="shared" si="456"/>
        <v>1.228456126857508E-2</v>
      </c>
      <c r="Q797" s="10">
        <f t="shared" si="456"/>
        <v>1.5281846280628798E-2</v>
      </c>
      <c r="R797" s="10">
        <f t="shared" si="456"/>
        <v>2.7670834577959828E-2</v>
      </c>
      <c r="S797" s="10">
        <f t="shared" si="456"/>
        <v>2.8389152651829831E-2</v>
      </c>
      <c r="T797" s="10">
        <f t="shared" si="456"/>
        <v>4.4371777137302948E-2</v>
      </c>
      <c r="U797" s="13">
        <f t="shared" si="429"/>
        <v>95.751342758521389</v>
      </c>
    </row>
    <row r="798" spans="1:21" x14ac:dyDescent="0.2">
      <c r="A798">
        <v>200</v>
      </c>
      <c r="B798" s="2" t="s">
        <v>98</v>
      </c>
      <c r="C798">
        <v>750</v>
      </c>
      <c r="D798" s="5">
        <f t="shared" si="421"/>
        <v>5.4842434297087649E-3</v>
      </c>
      <c r="E798" s="5">
        <f t="shared" si="422"/>
        <v>5.8466684071466907E-3</v>
      </c>
      <c r="F798" s="5">
        <f t="shared" si="423"/>
        <v>9.5897704279314794E-3</v>
      </c>
      <c r="G798" s="5">
        <f t="shared" si="424"/>
        <v>4.2229727147558155E-3</v>
      </c>
      <c r="H798" s="5">
        <f t="shared" si="425"/>
        <v>4.5878067300052228E-3</v>
      </c>
      <c r="I798" s="5">
        <f t="shared" si="426"/>
        <v>-2.6576175345864039E-3</v>
      </c>
      <c r="J798" s="5">
        <f t="shared" si="427"/>
        <v>1.4895651293495932E-2</v>
      </c>
      <c r="K798" s="8">
        <v>96.3</v>
      </c>
      <c r="L798" s="8">
        <f t="shared" si="454"/>
        <v>95.41738915035917</v>
      </c>
      <c r="N798" s="10">
        <f t="shared" ref="N798:T798" si="457">N636*(100-$K798)/$K798*$K636/(100-$K636)</f>
        <v>7.8957500741451969E-3</v>
      </c>
      <c r="O798" s="10">
        <f t="shared" si="457"/>
        <v>2.1125786041464943E-2</v>
      </c>
      <c r="P798" s="10">
        <f t="shared" si="457"/>
        <v>1.1275246439954333E-2</v>
      </c>
      <c r="Q798" s="10">
        <f t="shared" si="457"/>
        <v>1.4014733806315564E-2</v>
      </c>
      <c r="R798" s="10">
        <f t="shared" si="457"/>
        <v>2.63014920390537E-2</v>
      </c>
      <c r="S798" s="10">
        <f t="shared" si="457"/>
        <v>2.5518481182057979E-2</v>
      </c>
      <c r="T798" s="10">
        <f t="shared" si="457"/>
        <v>4.1969495468457477E-2</v>
      </c>
      <c r="U798" s="13">
        <f t="shared" si="429"/>
        <v>95.972099408765459</v>
      </c>
    </row>
    <row r="799" spans="1:21" x14ac:dyDescent="0.2">
      <c r="A799">
        <v>250</v>
      </c>
      <c r="B799" s="2" t="s">
        <v>98</v>
      </c>
      <c r="C799">
        <v>750</v>
      </c>
      <c r="D799" s="5">
        <f t="shared" si="421"/>
        <v>5.3551902900927928E-3</v>
      </c>
      <c r="E799" s="5">
        <f t="shared" si="422"/>
        <v>5.4244075014024812E-3</v>
      </c>
      <c r="F799" s="5">
        <f t="shared" si="423"/>
        <v>1.1454473334409111E-2</v>
      </c>
      <c r="G799" s="5">
        <f t="shared" si="424"/>
        <v>3.7677376845522831E-3</v>
      </c>
      <c r="H799" s="5">
        <f t="shared" si="425"/>
        <v>3.7833194849786408E-3</v>
      </c>
      <c r="I799" s="5">
        <f t="shared" si="426"/>
        <v>-8.1116898247912683E-4</v>
      </c>
      <c r="J799" s="5">
        <f t="shared" si="427"/>
        <v>1.2214292989993852E-2</v>
      </c>
      <c r="K799" s="8">
        <v>96.3</v>
      </c>
      <c r="L799" s="8">
        <f t="shared" si="454"/>
        <v>95.41738915035917</v>
      </c>
      <c r="N799" s="10">
        <f t="shared" ref="N799:T799" si="458">N637*(100-$K799)/$K799*$K637/(100-$K637)</f>
        <v>8.0614473081581442E-3</v>
      </c>
      <c r="O799" s="10">
        <f t="shared" si="458"/>
        <v>2.0008712645307944E-2</v>
      </c>
      <c r="P799" s="10">
        <f t="shared" si="458"/>
        <v>1.1668469610246195E-2</v>
      </c>
      <c r="Q799" s="10">
        <f t="shared" si="458"/>
        <v>1.428642580903541E-2</v>
      </c>
      <c r="R799" s="10">
        <f t="shared" si="458"/>
        <v>2.5163835095431835E-2</v>
      </c>
      <c r="S799" s="10">
        <f t="shared" si="458"/>
        <v>2.6769824174546004E-2</v>
      </c>
      <c r="T799" s="10">
        <f t="shared" si="458"/>
        <v>4.1188252302950014E-2</v>
      </c>
      <c r="U799" s="13">
        <f t="shared" si="429"/>
        <v>96.044110926929122</v>
      </c>
    </row>
    <row r="800" spans="1:21" x14ac:dyDescent="0.2">
      <c r="A800">
        <v>315</v>
      </c>
      <c r="B800" s="2" t="s">
        <v>98</v>
      </c>
      <c r="C800">
        <v>750</v>
      </c>
      <c r="D800" s="5">
        <f t="shared" si="421"/>
        <v>4.7456279935223049E-3</v>
      </c>
      <c r="E800" s="5">
        <f t="shared" si="422"/>
        <v>5.102924730543669E-3</v>
      </c>
      <c r="F800" s="5">
        <f t="shared" si="423"/>
        <v>9.3670634995801638E-3</v>
      </c>
      <c r="G800" s="5">
        <f t="shared" si="424"/>
        <v>3.7526748647683586E-3</v>
      </c>
      <c r="H800" s="5">
        <f t="shared" si="425"/>
        <v>3.7674899093709385E-3</v>
      </c>
      <c r="I800" s="5">
        <f t="shared" si="426"/>
        <v>-8.5031015907839624E-4</v>
      </c>
      <c r="J800" s="5">
        <f t="shared" si="427"/>
        <v>1.1987072771248049E-2</v>
      </c>
      <c r="K800" s="8">
        <v>96.3</v>
      </c>
      <c r="L800" s="8">
        <f t="shared" si="454"/>
        <v>95.41738915035917</v>
      </c>
      <c r="N800" s="10">
        <f t="shared" ref="N800:T800" si="459">N638*(100-$K800)/$K800*$K638/(100-$K638)</f>
        <v>7.2167674555358675E-3</v>
      </c>
      <c r="O800" s="10">
        <f t="shared" si="459"/>
        <v>1.8917200092579411E-2</v>
      </c>
      <c r="P800" s="10">
        <f t="shared" si="459"/>
        <v>1.035160886148051E-2</v>
      </c>
      <c r="Q800" s="10">
        <f t="shared" si="459"/>
        <v>1.2915021824393719E-2</v>
      </c>
      <c r="R800" s="10">
        <f t="shared" si="459"/>
        <v>2.3593828755585751E-2</v>
      </c>
      <c r="S800" s="10">
        <f t="shared" si="459"/>
        <v>2.3667270530453772E-2</v>
      </c>
      <c r="T800" s="10">
        <f t="shared" si="459"/>
        <v>3.7872543609955088E-2</v>
      </c>
      <c r="U800" s="13">
        <f t="shared" si="429"/>
        <v>96.350944646996254</v>
      </c>
    </row>
    <row r="801" spans="1:21" x14ac:dyDescent="0.2">
      <c r="A801">
        <v>355</v>
      </c>
      <c r="B801" s="2" t="s">
        <v>98</v>
      </c>
      <c r="C801">
        <v>750</v>
      </c>
      <c r="D801" s="5">
        <f t="shared" si="421"/>
        <v>4.5236010797146502E-3</v>
      </c>
      <c r="E801" s="5">
        <f t="shared" si="422"/>
        <v>4.8425185508792559E-3</v>
      </c>
      <c r="F801" s="5">
        <f t="shared" si="423"/>
        <v>8.9510642790640096E-3</v>
      </c>
      <c r="G801" s="5">
        <f t="shared" si="424"/>
        <v>3.74376091399619E-3</v>
      </c>
      <c r="H801" s="5">
        <f t="shared" si="425"/>
        <v>3.758649811075869E-3</v>
      </c>
      <c r="I801" s="5">
        <f t="shared" si="426"/>
        <v>-8.4475705151478009E-4</v>
      </c>
      <c r="J801" s="5">
        <f t="shared" si="427"/>
        <v>1.1274907047243043E-2</v>
      </c>
      <c r="K801" s="8">
        <v>96.3</v>
      </c>
      <c r="L801" s="8">
        <f t="shared" si="454"/>
        <v>95.41738915035917</v>
      </c>
      <c r="N801" s="10">
        <f t="shared" ref="N801:T801" si="460">N639*(100-$K801)/$K801*$K639/(100-$K639)</f>
        <v>6.8603431525556657E-3</v>
      </c>
      <c r="O801" s="10">
        <f t="shared" si="460"/>
        <v>1.7894678072295497E-2</v>
      </c>
      <c r="P801" s="10">
        <f t="shared" si="460"/>
        <v>9.8518402843547192E-3</v>
      </c>
      <c r="Q801" s="10">
        <f t="shared" si="460"/>
        <v>1.2281860388415413E-2</v>
      </c>
      <c r="R801" s="10">
        <f t="shared" si="460"/>
        <v>2.2424319330415585E-2</v>
      </c>
      <c r="S801" s="10">
        <f t="shared" si="460"/>
        <v>2.2589134826979298E-2</v>
      </c>
      <c r="T801" s="10">
        <f t="shared" si="460"/>
        <v>3.6249744630458207E-2</v>
      </c>
      <c r="U801" s="13">
        <f t="shared" si="429"/>
        <v>96.501833190474244</v>
      </c>
    </row>
    <row r="802" spans="1:21" x14ac:dyDescent="0.2">
      <c r="A802">
        <v>400</v>
      </c>
      <c r="B802" s="2" t="s">
        <v>98</v>
      </c>
      <c r="C802">
        <v>750</v>
      </c>
      <c r="D802" s="5">
        <f t="shared" si="421"/>
        <v>4.2978871386376658E-3</v>
      </c>
      <c r="E802" s="5">
        <f t="shared" si="422"/>
        <v>4.5793230446328839E-3</v>
      </c>
      <c r="F802" s="5">
        <f t="shared" si="423"/>
        <v>8.5284898832141548E-3</v>
      </c>
      <c r="G802" s="5">
        <f t="shared" si="424"/>
        <v>3.7428636850222671E-3</v>
      </c>
      <c r="H802" s="5">
        <f t="shared" si="425"/>
        <v>3.7615023649060775E-3</v>
      </c>
      <c r="I802" s="5">
        <f t="shared" si="426"/>
        <v>-8.2052296295095917E-4</v>
      </c>
      <c r="J802" s="5">
        <f t="shared" si="427"/>
        <v>1.0550414151626178E-2</v>
      </c>
      <c r="K802" s="8">
        <v>96.3</v>
      </c>
      <c r="L802" s="8">
        <f t="shared" si="454"/>
        <v>95.41738915035917</v>
      </c>
      <c r="N802" s="10">
        <f t="shared" ref="N802:T802" si="461">N640*(100-$K802)/$K802*$K640/(100-$K640)</f>
        <v>6.5031942749270598E-3</v>
      </c>
      <c r="O802" s="10">
        <f t="shared" si="461"/>
        <v>1.6876449525234212E-2</v>
      </c>
      <c r="P802" s="10">
        <f t="shared" si="461"/>
        <v>9.3496792401051507E-3</v>
      </c>
      <c r="Q802" s="10">
        <f t="shared" si="461"/>
        <v>1.1649965046623134E-2</v>
      </c>
      <c r="R802" s="10">
        <f t="shared" si="461"/>
        <v>2.1261369754170544E-2</v>
      </c>
      <c r="S802" s="10">
        <f t="shared" si="461"/>
        <v>2.1509133635397866E-2</v>
      </c>
      <c r="T802" s="10">
        <f t="shared" si="461"/>
        <v>3.4639957305088294E-2</v>
      </c>
      <c r="U802" s="13">
        <f t="shared" si="429"/>
        <v>96.651979554770477</v>
      </c>
    </row>
    <row r="803" spans="1:21" x14ac:dyDescent="0.2">
      <c r="A803">
        <v>500</v>
      </c>
      <c r="B803" s="2" t="s">
        <v>98</v>
      </c>
      <c r="C803">
        <v>750</v>
      </c>
      <c r="D803" s="5">
        <f t="shared" si="421"/>
        <v>4.0666911495356988E-3</v>
      </c>
      <c r="E803" s="5">
        <f t="shared" si="422"/>
        <v>4.3183185423819465E-3</v>
      </c>
      <c r="F803" s="5">
        <f t="shared" si="423"/>
        <v>8.1131734389028598E-3</v>
      </c>
      <c r="G803" s="5">
        <f t="shared" si="424"/>
        <v>3.7335419372098166E-3</v>
      </c>
      <c r="H803" s="5">
        <f t="shared" si="425"/>
        <v>3.7525638411922413E-3</v>
      </c>
      <c r="I803" s="5">
        <f t="shared" si="426"/>
        <v>-7.6949850941064601E-4</v>
      </c>
      <c r="J803" s="5">
        <f t="shared" si="427"/>
        <v>9.7981043485243502E-3</v>
      </c>
      <c r="K803" s="8">
        <v>96.3</v>
      </c>
      <c r="L803" s="8">
        <f t="shared" si="454"/>
        <v>95.41738915035917</v>
      </c>
      <c r="N803" s="10">
        <f t="shared" ref="N803:T803" si="462">N641*(100-$K803)/$K803*$K641/(100-$K641)</f>
        <v>6.1463460647662909E-3</v>
      </c>
      <c r="O803" s="10">
        <f t="shared" si="462"/>
        <v>1.5849870688553293E-2</v>
      </c>
      <c r="P803" s="10">
        <f t="shared" si="462"/>
        <v>8.8494576704389403E-3</v>
      </c>
      <c r="Q803" s="10">
        <f t="shared" si="462"/>
        <v>1.1020148595103901E-2</v>
      </c>
      <c r="R803" s="10">
        <f t="shared" si="462"/>
        <v>2.0087661548469065E-2</v>
      </c>
      <c r="S803" s="10">
        <f t="shared" si="462"/>
        <v>2.0434486407846789E-2</v>
      </c>
      <c r="T803" s="10">
        <f t="shared" si="462"/>
        <v>3.3012894748336262E-2</v>
      </c>
      <c r="U803" s="13">
        <f t="shared" si="429"/>
        <v>96.804212714461912</v>
      </c>
    </row>
    <row r="804" spans="1:21" x14ac:dyDescent="0.2">
      <c r="A804">
        <v>560</v>
      </c>
      <c r="B804" s="2" t="s">
        <v>98</v>
      </c>
      <c r="C804">
        <v>750</v>
      </c>
      <c r="D804" s="5">
        <f t="shared" si="421"/>
        <v>3.9607951063955829E-3</v>
      </c>
      <c r="E804" s="5">
        <f t="shared" si="422"/>
        <v>4.2628416560687651E-3</v>
      </c>
      <c r="F804" s="5">
        <f t="shared" si="423"/>
        <v>8.097327946102309E-3</v>
      </c>
      <c r="G804" s="5">
        <f t="shared" si="424"/>
        <v>3.7018474564270362E-3</v>
      </c>
      <c r="H804" s="5">
        <f t="shared" si="425"/>
        <v>3.7853038555788754E-3</v>
      </c>
      <c r="I804" s="5">
        <f t="shared" si="426"/>
        <v>-7.3670732607519773E-4</v>
      </c>
      <c r="J804" s="5">
        <f t="shared" si="427"/>
        <v>9.0944326986093504E-3</v>
      </c>
      <c r="K804" s="8">
        <v>96.3</v>
      </c>
      <c r="L804" s="8">
        <f t="shared" si="454"/>
        <v>95.41738915035917</v>
      </c>
      <c r="N804" s="10">
        <f t="shared" ref="N804:T804" si="463">N642*(100-$K804)/$K804*$K642/(100-$K642)</f>
        <v>5.9894414388809835E-3</v>
      </c>
      <c r="O804" s="10">
        <f t="shared" si="463"/>
        <v>1.5052357244658763E-2</v>
      </c>
      <c r="P804" s="10">
        <f t="shared" si="463"/>
        <v>8.6756012388565975E-3</v>
      </c>
      <c r="Q804" s="10">
        <f t="shared" si="463"/>
        <v>1.0721114855597345E-2</v>
      </c>
      <c r="R804" s="10">
        <f t="shared" si="463"/>
        <v>1.9271522985597936E-2</v>
      </c>
      <c r="S804" s="10">
        <f t="shared" si="463"/>
        <v>2.0098007048182882E-2</v>
      </c>
      <c r="T804" s="10">
        <f t="shared" si="463"/>
        <v>3.2165841393106721E-2</v>
      </c>
      <c r="U804" s="13">
        <f t="shared" si="429"/>
        <v>96.883655697257652</v>
      </c>
    </row>
    <row r="805" spans="1:21" x14ac:dyDescent="0.2">
      <c r="A805">
        <v>630</v>
      </c>
      <c r="B805" s="2" t="s">
        <v>98</v>
      </c>
      <c r="C805">
        <v>750</v>
      </c>
      <c r="D805" s="5">
        <f t="shared" si="421"/>
        <v>3.8122603269434736E-3</v>
      </c>
      <c r="E805" s="5">
        <f t="shared" si="422"/>
        <v>4.1858007158866381E-3</v>
      </c>
      <c r="F805" s="5">
        <f t="shared" si="423"/>
        <v>8.1436129148600572E-3</v>
      </c>
      <c r="G805" s="5">
        <f t="shared" si="424"/>
        <v>3.7029046726524059E-3</v>
      </c>
      <c r="H805" s="5">
        <f t="shared" si="425"/>
        <v>3.7556970465619094E-3</v>
      </c>
      <c r="I805" s="5">
        <f t="shared" si="426"/>
        <v>-4.9511800434454134E-4</v>
      </c>
      <c r="J805" s="5">
        <f t="shared" si="427"/>
        <v>8.2030086689778674E-3</v>
      </c>
      <c r="K805" s="8">
        <v>96.3</v>
      </c>
      <c r="L805" s="8">
        <f t="shared" si="454"/>
        <v>95.41738915035917</v>
      </c>
      <c r="N805" s="10">
        <f t="shared" ref="N805:T805" si="464">N643*(100-$K805)/$K805*$K643/(100-$K643)</f>
        <v>5.8291234309171928E-3</v>
      </c>
      <c r="O805" s="10">
        <f t="shared" si="464"/>
        <v>1.4236034211300423E-2</v>
      </c>
      <c r="P805" s="10">
        <f t="shared" si="464"/>
        <v>8.5043709916997022E-3</v>
      </c>
      <c r="Q805" s="10">
        <f t="shared" si="464"/>
        <v>1.0441851228165667E-2</v>
      </c>
      <c r="R805" s="10">
        <f t="shared" si="464"/>
        <v>1.8439331176201799E-2</v>
      </c>
      <c r="S805" s="10">
        <f t="shared" si="464"/>
        <v>1.9809517552565929E-2</v>
      </c>
      <c r="T805" s="10">
        <f t="shared" si="464"/>
        <v>3.1308166341537783E-2</v>
      </c>
      <c r="U805" s="13">
        <f t="shared" si="429"/>
        <v>96.964227826043469</v>
      </c>
    </row>
    <row r="806" spans="1:21" x14ac:dyDescent="0.2">
      <c r="A806">
        <v>710</v>
      </c>
      <c r="B806" s="2" t="s">
        <v>98</v>
      </c>
      <c r="C806">
        <v>750</v>
      </c>
      <c r="D806" s="5">
        <f t="shared" si="421"/>
        <v>3.8151156006952305E-3</v>
      </c>
      <c r="E806" s="5">
        <f t="shared" si="422"/>
        <v>4.1285335476857268E-3</v>
      </c>
      <c r="F806" s="5">
        <f t="shared" si="423"/>
        <v>8.9999260533923861E-3</v>
      </c>
      <c r="G806" s="5">
        <f t="shared" si="424"/>
        <v>3.7192899656610795E-3</v>
      </c>
      <c r="H806" s="5">
        <f t="shared" si="425"/>
        <v>3.7536092916940697E-3</v>
      </c>
      <c r="I806" s="5">
        <f t="shared" si="426"/>
        <v>-4.2140459806236374E-4</v>
      </c>
      <c r="J806" s="5">
        <f t="shared" si="427"/>
        <v>7.18892150150751E-3</v>
      </c>
      <c r="K806" s="8">
        <v>96.3</v>
      </c>
      <c r="L806" s="8">
        <f t="shared" si="454"/>
        <v>95.41738915035917</v>
      </c>
      <c r="N806" s="10">
        <f t="shared" ref="N806:T806" si="465">N644*(100-$K806)/$K806*$K644/(100-$K644)</f>
        <v>5.8264772522914508E-3</v>
      </c>
      <c r="O806" s="10">
        <f t="shared" si="465"/>
        <v>1.3341684341544991E-2</v>
      </c>
      <c r="P806" s="10">
        <f t="shared" si="465"/>
        <v>8.648198288824448E-3</v>
      </c>
      <c r="Q806" s="10">
        <f t="shared" si="465"/>
        <v>1.0415403790670403E-2</v>
      </c>
      <c r="R806" s="10">
        <f t="shared" si="465"/>
        <v>1.7694928097085401E-2</v>
      </c>
      <c r="S806" s="10">
        <f t="shared" si="465"/>
        <v>2.0398328092457826E-2</v>
      </c>
      <c r="T806" s="10">
        <f t="shared" si="465"/>
        <v>3.1183991362573635E-2</v>
      </c>
      <c r="U806" s="13">
        <f t="shared" si="429"/>
        <v>96.97590423980806</v>
      </c>
    </row>
    <row r="807" spans="1:21" x14ac:dyDescent="0.2">
      <c r="A807">
        <v>800</v>
      </c>
      <c r="B807" s="2" t="s">
        <v>98</v>
      </c>
      <c r="C807">
        <v>750</v>
      </c>
      <c r="D807" s="5">
        <f t="shared" si="421"/>
        <v>3.8077657449488173E-3</v>
      </c>
      <c r="E807" s="5">
        <f t="shared" si="422"/>
        <v>4.0832427503108004E-3</v>
      </c>
      <c r="F807" s="5">
        <f t="shared" si="423"/>
        <v>9.8441165994240798E-3</v>
      </c>
      <c r="G807" s="5">
        <f t="shared" si="424"/>
        <v>3.7040877275617209E-3</v>
      </c>
      <c r="H807" s="5">
        <f t="shared" si="425"/>
        <v>3.7685906336396569E-3</v>
      </c>
      <c r="I807" s="5">
        <f t="shared" si="426"/>
        <v>-3.1771180960395162E-4</v>
      </c>
      <c r="J807" s="5">
        <f t="shared" si="427"/>
        <v>6.1602642454622464E-3</v>
      </c>
      <c r="K807" s="8">
        <v>96.3</v>
      </c>
      <c r="L807" s="8">
        <f t="shared" si="454"/>
        <v>95.41738915035917</v>
      </c>
      <c r="N807" s="10">
        <f t="shared" ref="N807:T807" si="466">N645*(100-$K807)/$K807*$K645/(100-$K645)</f>
        <v>5.8220197108367327E-3</v>
      </c>
      <c r="O807" s="10">
        <f t="shared" si="466"/>
        <v>1.2447945002341724E-2</v>
      </c>
      <c r="P807" s="10">
        <f t="shared" si="466"/>
        <v>8.7906418030375636E-3</v>
      </c>
      <c r="Q807" s="10">
        <f t="shared" si="466"/>
        <v>1.0390174307071516E-2</v>
      </c>
      <c r="R807" s="10">
        <f t="shared" si="466"/>
        <v>1.6947160228009302E-2</v>
      </c>
      <c r="S807" s="10">
        <f t="shared" si="466"/>
        <v>2.0984504841547621E-2</v>
      </c>
      <c r="T807" s="10">
        <f t="shared" si="466"/>
        <v>3.1050355891743351E-2</v>
      </c>
      <c r="U807" s="13">
        <f t="shared" si="429"/>
        <v>96.988473384029007</v>
      </c>
    </row>
    <row r="808" spans="1:21" x14ac:dyDescent="0.2">
      <c r="A808">
        <v>900</v>
      </c>
      <c r="B808" s="2" t="s">
        <v>98</v>
      </c>
      <c r="C808">
        <v>750</v>
      </c>
      <c r="D808" s="5">
        <f t="shared" si="421"/>
        <v>3.6894877514843105E-3</v>
      </c>
      <c r="E808" s="5">
        <f t="shared" si="422"/>
        <v>3.8744228301585484E-3</v>
      </c>
      <c r="F808" s="5">
        <f t="shared" si="423"/>
        <v>8.845080960610624E-3</v>
      </c>
      <c r="G808" s="5">
        <f t="shared" si="424"/>
        <v>3.7156176274601507E-3</v>
      </c>
      <c r="H808" s="5">
        <f t="shared" si="425"/>
        <v>3.7493462180322457E-3</v>
      </c>
      <c r="I808" s="5">
        <f t="shared" si="426"/>
        <v>-4.7695233517393298E-4</v>
      </c>
      <c r="J808" s="5">
        <f t="shared" si="427"/>
        <v>6.8943155380826945E-3</v>
      </c>
      <c r="K808" s="8">
        <v>96.3</v>
      </c>
      <c r="L808" s="8">
        <f t="shared" si="454"/>
        <v>95.41738915035917</v>
      </c>
      <c r="N808" s="10">
        <f t="shared" ref="N808:T808" si="467">N646*(100-$K808)/$K808*$K646/(100-$K646)</f>
        <v>5.5952700654920548E-3</v>
      </c>
      <c r="O808" s="10">
        <f t="shared" si="467"/>
        <v>1.2791512767462931E-2</v>
      </c>
      <c r="P808" s="10">
        <f t="shared" si="467"/>
        <v>8.3243226295678166E-3</v>
      </c>
      <c r="Q808" s="10">
        <f t="shared" si="467"/>
        <v>1.0021858465709488E-2</v>
      </c>
      <c r="R808" s="10">
        <f t="shared" si="467"/>
        <v>1.7050477977863139E-2</v>
      </c>
      <c r="S808" s="10">
        <f t="shared" si="467"/>
        <v>1.9760335220560296E-2</v>
      </c>
      <c r="T808" s="10">
        <f t="shared" si="467"/>
        <v>3.029131859065462E-2</v>
      </c>
      <c r="U808" s="13">
        <f t="shared" si="429"/>
        <v>97.059926833889037</v>
      </c>
    </row>
    <row r="809" spans="1:21" x14ac:dyDescent="0.2">
      <c r="A809">
        <v>1000</v>
      </c>
      <c r="B809" s="2" t="s">
        <v>98</v>
      </c>
      <c r="C809">
        <v>750</v>
      </c>
      <c r="D809" s="5">
        <f t="shared" si="421"/>
        <v>3.5584966325347186E-3</v>
      </c>
      <c r="E809" s="5">
        <f t="shared" si="422"/>
        <v>3.6792152797045855E-3</v>
      </c>
      <c r="F809" s="5">
        <f t="shared" si="423"/>
        <v>7.8289164868399971E-3</v>
      </c>
      <c r="G809" s="5">
        <f t="shared" si="424"/>
        <v>3.7216126151332074E-3</v>
      </c>
      <c r="H809" s="5">
        <f t="shared" si="425"/>
        <v>3.738471239575332E-3</v>
      </c>
      <c r="I809" s="5">
        <f t="shared" si="426"/>
        <v>-5.9419664590407151E-4</v>
      </c>
      <c r="J809" s="5">
        <f t="shared" si="427"/>
        <v>7.5941460803267379E-3</v>
      </c>
      <c r="K809" s="8">
        <v>96.3</v>
      </c>
      <c r="L809" s="8">
        <f t="shared" si="454"/>
        <v>95.41738915035917</v>
      </c>
      <c r="N809" s="10">
        <f t="shared" ref="N809:T809" si="468">N647*(100-$K809)/$K809*$K647/(100-$K647)</f>
        <v>5.3664463018238181E-3</v>
      </c>
      <c r="O809" s="10">
        <f t="shared" si="468"/>
        <v>1.3131614773567784E-2</v>
      </c>
      <c r="P809" s="10">
        <f t="shared" si="468"/>
        <v>7.8561323699826956E-3</v>
      </c>
      <c r="Q809" s="10">
        <f t="shared" si="468"/>
        <v>9.6556276205917689E-3</v>
      </c>
      <c r="R809" s="10">
        <f t="shared" si="468"/>
        <v>1.7150706945980101E-2</v>
      </c>
      <c r="S809" s="10">
        <f t="shared" si="468"/>
        <v>1.8533087559886086E-2</v>
      </c>
      <c r="T809" s="10">
        <f t="shared" si="468"/>
        <v>2.9526661688210477E-2</v>
      </c>
      <c r="U809" s="13">
        <f t="shared" si="429"/>
        <v>97.132015829508219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2"/>
  <sheetViews>
    <sheetView topLeftCell="A48" workbookViewId="0">
      <selection activeCell="E95" sqref="E95"/>
    </sheetView>
  </sheetViews>
  <sheetFormatPr baseColWidth="10" defaultRowHeight="16" x14ac:dyDescent="0.2"/>
  <cols>
    <col min="3" max="3" width="10.83203125" style="2"/>
  </cols>
  <sheetData>
    <row r="1" spans="1:13" ht="21" x14ac:dyDescent="0.25">
      <c r="A1" s="14" t="s">
        <v>38</v>
      </c>
    </row>
    <row r="3" spans="1:13" x14ac:dyDescent="0.2">
      <c r="D3" s="3" t="s">
        <v>0</v>
      </c>
      <c r="M3" s="3" t="s">
        <v>23</v>
      </c>
    </row>
    <row r="4" spans="1:13" x14ac:dyDescent="0.2">
      <c r="A4" s="3" t="s">
        <v>33</v>
      </c>
      <c r="B4" s="3" t="s">
        <v>36</v>
      </c>
      <c r="D4" s="2" t="s">
        <v>1</v>
      </c>
      <c r="E4">
        <v>0</v>
      </c>
      <c r="F4">
        <v>0</v>
      </c>
      <c r="G4">
        <v>0</v>
      </c>
      <c r="H4">
        <v>0.5</v>
      </c>
      <c r="I4">
        <v>0.5</v>
      </c>
      <c r="J4">
        <v>0.5</v>
      </c>
      <c r="K4">
        <v>0.9</v>
      </c>
      <c r="L4" s="2">
        <v>0.9</v>
      </c>
      <c r="M4">
        <v>0.9</v>
      </c>
    </row>
    <row r="5" spans="1:13" x14ac:dyDescent="0.2">
      <c r="A5" s="3" t="s">
        <v>34</v>
      </c>
      <c r="B5" s="3" t="s">
        <v>34</v>
      </c>
      <c r="C5" s="3" t="s">
        <v>39</v>
      </c>
      <c r="D5" s="4" t="s">
        <v>4</v>
      </c>
      <c r="E5">
        <v>0.25</v>
      </c>
      <c r="F5">
        <v>0.5</v>
      </c>
      <c r="G5">
        <v>1</v>
      </c>
      <c r="H5">
        <v>0.25</v>
      </c>
      <c r="I5">
        <v>0.5</v>
      </c>
      <c r="J5">
        <v>1</v>
      </c>
      <c r="K5">
        <v>0.5</v>
      </c>
      <c r="L5" s="2">
        <v>1</v>
      </c>
      <c r="M5">
        <v>1</v>
      </c>
    </row>
    <row r="6" spans="1:13" x14ac:dyDescent="0.2">
      <c r="A6" s="2" t="s">
        <v>35</v>
      </c>
      <c r="B6" s="2" t="s">
        <v>37</v>
      </c>
      <c r="D6" s="2"/>
      <c r="F6" s="16"/>
      <c r="G6" s="16"/>
      <c r="H6" s="16"/>
      <c r="I6" s="16"/>
      <c r="J6" s="16"/>
      <c r="K6" s="16"/>
      <c r="L6" s="16"/>
      <c r="M6" s="2"/>
    </row>
    <row r="7" spans="1:13" x14ac:dyDescent="0.2">
      <c r="A7">
        <v>0.12</v>
      </c>
      <c r="B7">
        <v>0.27800000000000002</v>
      </c>
      <c r="C7" s="2" t="s">
        <v>6</v>
      </c>
      <c r="E7" s="18">
        <v>0.33789999999999998</v>
      </c>
      <c r="F7" s="16">
        <v>0.33839999999999998</v>
      </c>
      <c r="G7" s="16">
        <v>0.34300000000000003</v>
      </c>
      <c r="H7" s="16">
        <v>0.33889999999999998</v>
      </c>
      <c r="I7" s="16">
        <v>0.34039999999999998</v>
      </c>
      <c r="J7" s="16">
        <v>0.34839999999999999</v>
      </c>
      <c r="K7" s="16">
        <v>0.34389999999999998</v>
      </c>
      <c r="L7" s="16">
        <v>0.35849999999999999</v>
      </c>
      <c r="M7" s="8">
        <f>0.9/(0.9+L7)*100</f>
        <v>71.513706793802143</v>
      </c>
    </row>
    <row r="8" spans="1:13" x14ac:dyDescent="0.2">
      <c r="A8">
        <v>0.18</v>
      </c>
      <c r="B8">
        <v>0.38100000000000001</v>
      </c>
      <c r="C8" s="2" t="s">
        <v>6</v>
      </c>
      <c r="E8" s="16">
        <v>0.25240000000000001</v>
      </c>
      <c r="F8" s="16">
        <v>0.25280000000000002</v>
      </c>
      <c r="G8" s="16">
        <v>0.25750000000000001</v>
      </c>
      <c r="H8" s="16">
        <v>0.25340000000000001</v>
      </c>
      <c r="I8" s="16">
        <v>0.25480000000000003</v>
      </c>
      <c r="J8" s="16">
        <v>0.26279999999999998</v>
      </c>
      <c r="K8" s="16">
        <v>0.25829999999999997</v>
      </c>
      <c r="L8" s="16">
        <v>0.27300000000000002</v>
      </c>
      <c r="M8" s="8">
        <f t="shared" ref="M8:M44" si="0">0.9/(0.9+L8)*100</f>
        <v>76.726342710997443</v>
      </c>
    </row>
    <row r="9" spans="1:13" x14ac:dyDescent="0.2">
      <c r="A9">
        <v>0.25</v>
      </c>
      <c r="B9" s="17">
        <v>0.5</v>
      </c>
      <c r="C9" s="2" t="s">
        <v>6</v>
      </c>
      <c r="D9" s="17"/>
      <c r="E9" s="16">
        <v>0.19739999999999999</v>
      </c>
      <c r="F9" s="16">
        <v>0.1978</v>
      </c>
      <c r="G9" s="16">
        <v>0.20250000000000001</v>
      </c>
      <c r="H9" s="16">
        <v>0.19839999999999999</v>
      </c>
      <c r="I9" s="16">
        <v>0.19989999999999999</v>
      </c>
      <c r="J9" s="16">
        <v>0.20780000000000001</v>
      </c>
      <c r="K9" s="16">
        <v>0.2034</v>
      </c>
      <c r="L9" s="16">
        <v>0.218</v>
      </c>
      <c r="M9" s="8">
        <f t="shared" si="0"/>
        <v>80.500894454382816</v>
      </c>
    </row>
    <row r="10" spans="1:13" x14ac:dyDescent="0.2">
      <c r="A10">
        <v>0.37</v>
      </c>
      <c r="B10">
        <v>0.69699999999999995</v>
      </c>
      <c r="C10" s="2" t="s">
        <v>6</v>
      </c>
      <c r="E10" s="16">
        <v>0.1477</v>
      </c>
      <c r="F10" s="16">
        <v>0.1482</v>
      </c>
      <c r="G10" s="16">
        <v>0.15290000000000001</v>
      </c>
      <c r="H10" s="16">
        <v>0.1487</v>
      </c>
      <c r="I10" s="16">
        <v>0.1502</v>
      </c>
      <c r="J10" s="16">
        <v>0.15820000000000001</v>
      </c>
      <c r="K10" s="16">
        <v>0.1537</v>
      </c>
      <c r="L10" s="16">
        <v>0.16839999999999999</v>
      </c>
      <c r="M10" s="8">
        <f t="shared" si="0"/>
        <v>84.238113066267317</v>
      </c>
    </row>
    <row r="11" spans="1:13" x14ac:dyDescent="0.2">
      <c r="A11">
        <v>0.55000000000000004</v>
      </c>
      <c r="B11">
        <v>0.97699999999999998</v>
      </c>
      <c r="C11" s="2" t="s">
        <v>6</v>
      </c>
      <c r="E11" s="16">
        <v>0.1114</v>
      </c>
      <c r="F11" s="16">
        <v>0.1119</v>
      </c>
      <c r="G11" s="16">
        <v>0.1166</v>
      </c>
      <c r="H11" s="16">
        <v>0.1124</v>
      </c>
      <c r="I11" s="16">
        <v>0.1139</v>
      </c>
      <c r="J11" s="16">
        <v>0.12189999999999999</v>
      </c>
      <c r="K11" s="16">
        <v>0.1174</v>
      </c>
      <c r="L11" s="16">
        <v>0.1321</v>
      </c>
      <c r="M11" s="8">
        <f t="shared" si="0"/>
        <v>87.200852630559055</v>
      </c>
    </row>
    <row r="12" spans="1:13" x14ac:dyDescent="0.2">
      <c r="A12">
        <v>0.75</v>
      </c>
      <c r="B12">
        <v>1.29</v>
      </c>
      <c r="C12" s="2" t="s">
        <v>6</v>
      </c>
      <c r="E12" s="16">
        <v>8.9599999999999999E-2</v>
      </c>
      <c r="F12" s="16">
        <v>0.09</v>
      </c>
      <c r="G12" s="16">
        <v>9.4700000000000006E-2</v>
      </c>
      <c r="H12" s="16">
        <v>9.06E-2</v>
      </c>
      <c r="I12" s="16">
        <v>9.1999999999999998E-2</v>
      </c>
      <c r="J12" s="16">
        <v>0.1</v>
      </c>
      <c r="K12" s="16">
        <v>9.5500000000000002E-2</v>
      </c>
      <c r="L12" s="16">
        <v>0.11020000000000001</v>
      </c>
      <c r="M12" s="8">
        <f t="shared" si="0"/>
        <v>89.091269055632551</v>
      </c>
    </row>
    <row r="13" spans="1:13" x14ac:dyDescent="0.2">
      <c r="A13">
        <v>1.1000000000000001</v>
      </c>
      <c r="B13">
        <v>1.71</v>
      </c>
      <c r="C13" s="2" t="s">
        <v>6</v>
      </c>
      <c r="E13" s="16">
        <v>6.8599999999999994E-2</v>
      </c>
      <c r="F13" s="16">
        <v>7.1300000000000002E-2</v>
      </c>
      <c r="G13" s="16">
        <v>7.8200000000000006E-2</v>
      </c>
      <c r="H13" s="16">
        <v>6.93E-2</v>
      </c>
      <c r="I13" s="16">
        <v>7.3300000000000004E-2</v>
      </c>
      <c r="J13" s="16">
        <v>8.4000000000000005E-2</v>
      </c>
      <c r="K13" s="16">
        <v>7.6799999999999993E-2</v>
      </c>
      <c r="L13" s="16">
        <v>9.5100000000000004E-2</v>
      </c>
      <c r="M13" s="8">
        <f t="shared" si="0"/>
        <v>90.44317154054869</v>
      </c>
    </row>
    <row r="14" spans="1:13" x14ac:dyDescent="0.2">
      <c r="A14">
        <v>1.5</v>
      </c>
      <c r="B14">
        <v>2.29</v>
      </c>
      <c r="C14" s="2" t="s">
        <v>6</v>
      </c>
      <c r="E14" s="16">
        <v>5.5599999999999997E-2</v>
      </c>
      <c r="F14" s="16">
        <v>5.8299999999999998E-2</v>
      </c>
      <c r="G14" s="16">
        <v>6.5199999999999994E-2</v>
      </c>
      <c r="H14" s="16">
        <v>5.6300000000000003E-2</v>
      </c>
      <c r="I14" s="16">
        <v>6.0299999999999999E-2</v>
      </c>
      <c r="J14" s="16">
        <v>7.0999999999999994E-2</v>
      </c>
      <c r="K14" s="16">
        <v>6.3799999999999996E-2</v>
      </c>
      <c r="L14" s="16">
        <v>8.2100000000000006E-2</v>
      </c>
      <c r="M14" s="8">
        <f t="shared" si="0"/>
        <v>91.640362488544952</v>
      </c>
    </row>
    <row r="15" spans="1:13" x14ac:dyDescent="0.2">
      <c r="A15">
        <v>2.2000000000000002</v>
      </c>
      <c r="B15">
        <v>3.3</v>
      </c>
      <c r="C15" s="2" t="s">
        <v>6</v>
      </c>
      <c r="E15" s="16">
        <v>5.45E-2</v>
      </c>
      <c r="F15" s="16">
        <v>4.82E-2</v>
      </c>
      <c r="G15" s="16">
        <v>5.5100000000000003E-2</v>
      </c>
      <c r="H15" s="16">
        <v>4.6100000000000002E-2</v>
      </c>
      <c r="I15" s="16">
        <v>5.0200000000000002E-2</v>
      </c>
      <c r="J15" s="16">
        <v>6.0900000000000003E-2</v>
      </c>
      <c r="K15" s="16">
        <v>5.3699999999999998E-2</v>
      </c>
      <c r="L15" s="16">
        <v>7.1999999999999995E-2</v>
      </c>
      <c r="M15" s="8">
        <f t="shared" si="0"/>
        <v>92.592592592592595</v>
      </c>
    </row>
    <row r="16" spans="1:13" x14ac:dyDescent="0.2">
      <c r="A16">
        <v>3</v>
      </c>
      <c r="B16">
        <v>4.4400000000000004</v>
      </c>
      <c r="C16" s="2" t="s">
        <v>6</v>
      </c>
      <c r="E16" s="16">
        <v>4.07E-2</v>
      </c>
      <c r="F16" s="16">
        <v>4.3499999999999997E-2</v>
      </c>
      <c r="G16" s="16">
        <v>5.04E-2</v>
      </c>
      <c r="H16" s="16">
        <v>1.41E-2</v>
      </c>
      <c r="I16" s="16">
        <v>4.5499999999999999E-2</v>
      </c>
      <c r="J16" s="16">
        <v>5.62E-2</v>
      </c>
      <c r="K16" s="16">
        <v>4.9000000000000002E-2</v>
      </c>
      <c r="L16" s="16">
        <v>6.7199999999999996E-2</v>
      </c>
      <c r="M16" s="8">
        <f t="shared" si="0"/>
        <v>93.052109181141446</v>
      </c>
    </row>
    <row r="17" spans="1:13" x14ac:dyDescent="0.2">
      <c r="A17">
        <v>4</v>
      </c>
      <c r="B17">
        <v>5.85</v>
      </c>
      <c r="C17" s="2" t="s">
        <v>6</v>
      </c>
      <c r="E17" s="16">
        <v>3.7400000000000003E-2</v>
      </c>
      <c r="F17" s="16">
        <v>4.02E-2</v>
      </c>
      <c r="G17" s="16">
        <v>4.7100000000000003E-2</v>
      </c>
      <c r="H17" s="16">
        <v>3.8199999999999998E-2</v>
      </c>
      <c r="I17" s="16">
        <v>4.2200000000000001E-2</v>
      </c>
      <c r="J17" s="16">
        <v>5.2900000000000003E-2</v>
      </c>
      <c r="K17" s="16">
        <v>4.5699999999999998E-2</v>
      </c>
      <c r="L17" s="16">
        <v>6.3899999999999998E-2</v>
      </c>
      <c r="M17" s="8">
        <f t="shared" si="0"/>
        <v>93.370681605975719</v>
      </c>
    </row>
    <row r="18" spans="1:13" x14ac:dyDescent="0.2">
      <c r="A18">
        <v>5.5</v>
      </c>
      <c r="B18">
        <v>7.94</v>
      </c>
      <c r="C18" s="2" t="s">
        <v>6</v>
      </c>
      <c r="E18" s="16">
        <v>3.3500000000000002E-2</v>
      </c>
      <c r="F18" s="16">
        <v>3.6299999999999999E-2</v>
      </c>
      <c r="G18" s="16">
        <v>4.3200000000000002E-2</v>
      </c>
      <c r="H18" s="16">
        <v>3.4200000000000001E-2</v>
      </c>
      <c r="I18" s="16">
        <v>3.8300000000000001E-2</v>
      </c>
      <c r="J18" s="16">
        <v>4.9000000000000002E-2</v>
      </c>
      <c r="K18" s="16">
        <v>4.1799999999999997E-2</v>
      </c>
      <c r="L18" s="16">
        <v>6.0100000000000001E-2</v>
      </c>
      <c r="M18" s="8">
        <f t="shared" si="0"/>
        <v>93.740235392146644</v>
      </c>
    </row>
    <row r="19" spans="1:13" x14ac:dyDescent="0.2">
      <c r="A19">
        <v>7.5</v>
      </c>
      <c r="B19">
        <v>9.9499999999999993</v>
      </c>
      <c r="C19" s="2" t="s">
        <v>6</v>
      </c>
      <c r="E19" s="16">
        <v>2.8000000000000001E-2</v>
      </c>
      <c r="F19" s="16">
        <v>3.09E-2</v>
      </c>
      <c r="G19" s="16">
        <v>4.02E-2</v>
      </c>
      <c r="H19" s="16">
        <v>2.86E-2</v>
      </c>
      <c r="I19" s="16">
        <v>3.2800000000000003E-2</v>
      </c>
      <c r="J19" s="16">
        <v>4.6399999999999997E-2</v>
      </c>
      <c r="K19" s="16">
        <v>3.61E-2</v>
      </c>
      <c r="L19" s="16">
        <v>5.8400000000000001E-2</v>
      </c>
      <c r="M19" s="8">
        <f t="shared" si="0"/>
        <v>93.906510851419029</v>
      </c>
    </row>
    <row r="20" spans="1:13" x14ac:dyDescent="0.2">
      <c r="A20">
        <v>11</v>
      </c>
      <c r="B20">
        <v>14.4</v>
      </c>
      <c r="C20" s="2" t="s">
        <v>6</v>
      </c>
      <c r="E20" s="16">
        <v>2.3900000000000001E-2</v>
      </c>
      <c r="F20" s="16">
        <v>2.6800000000000001E-2</v>
      </c>
      <c r="G20" s="16">
        <v>3.61E-2</v>
      </c>
      <c r="H20" s="16">
        <v>2.46E-2</v>
      </c>
      <c r="I20" s="16">
        <v>2.87E-2</v>
      </c>
      <c r="J20" s="16">
        <v>4.2299999999999997E-2</v>
      </c>
      <c r="K20" s="16">
        <v>3.2000000000000001E-2</v>
      </c>
      <c r="L20" s="16">
        <v>5.4300000000000001E-2</v>
      </c>
      <c r="M20" s="8">
        <f t="shared" si="0"/>
        <v>94.309965419679344</v>
      </c>
    </row>
    <row r="21" spans="1:13" x14ac:dyDescent="0.2">
      <c r="A21">
        <v>15</v>
      </c>
      <c r="B21">
        <v>19.5</v>
      </c>
      <c r="C21" s="2" t="s">
        <v>6</v>
      </c>
      <c r="E21" s="16">
        <v>2.1499999999999998E-2</v>
      </c>
      <c r="F21" s="16">
        <v>2.4400000000000002E-2</v>
      </c>
      <c r="G21" s="16">
        <v>3.3700000000000001E-2</v>
      </c>
      <c r="H21" s="16">
        <v>2.2200000000000001E-2</v>
      </c>
      <c r="I21" s="16">
        <v>2.63E-2</v>
      </c>
      <c r="J21" s="16">
        <v>3.9899999999999998E-2</v>
      </c>
      <c r="K21" s="16">
        <v>2.9600000000000001E-2</v>
      </c>
      <c r="L21" s="16">
        <v>5.1799999999999999E-2</v>
      </c>
      <c r="M21" s="8">
        <f t="shared" si="0"/>
        <v>94.557680184912797</v>
      </c>
    </row>
    <row r="22" spans="1:13" x14ac:dyDescent="0.2">
      <c r="A22">
        <v>18.5</v>
      </c>
      <c r="B22">
        <v>23.9</v>
      </c>
      <c r="C22" s="2" t="s">
        <v>6</v>
      </c>
      <c r="E22" s="16">
        <v>2.0199999999999999E-2</v>
      </c>
      <c r="F22" s="16">
        <v>2.3199999999999998E-2</v>
      </c>
      <c r="G22" s="16">
        <v>3.2399999999999998E-2</v>
      </c>
      <c r="H22" s="16">
        <v>2.0899999999999998E-2</v>
      </c>
      <c r="I22" s="16">
        <v>2.5100000000000001E-2</v>
      </c>
      <c r="J22" s="16">
        <v>3.8600000000000002E-2</v>
      </c>
      <c r="K22" s="16">
        <v>2.8299999999999999E-2</v>
      </c>
      <c r="L22" s="16">
        <v>5.0500000000000003E-2</v>
      </c>
      <c r="M22" s="8">
        <f t="shared" si="0"/>
        <v>94.687006838506051</v>
      </c>
    </row>
    <row r="23" spans="1:13" x14ac:dyDescent="0.2">
      <c r="A23">
        <v>22</v>
      </c>
      <c r="B23">
        <v>28.3</v>
      </c>
      <c r="C23" s="2" t="s">
        <v>6</v>
      </c>
      <c r="E23" s="16">
        <v>1.9400000000000001E-2</v>
      </c>
      <c r="F23" s="16">
        <v>2.23E-2</v>
      </c>
      <c r="G23" s="16">
        <v>3.1600000000000003E-2</v>
      </c>
      <c r="H23" s="16">
        <v>2.01E-2</v>
      </c>
      <c r="I23" s="16">
        <v>2.3099999999999999E-2</v>
      </c>
      <c r="J23" s="16">
        <v>3.78E-2</v>
      </c>
      <c r="K23" s="16">
        <v>2.75E-2</v>
      </c>
      <c r="L23" s="16">
        <v>4.9700000000000001E-2</v>
      </c>
      <c r="M23" s="8">
        <f t="shared" si="0"/>
        <v>94.766768453195752</v>
      </c>
    </row>
    <row r="24" spans="1:13" x14ac:dyDescent="0.2">
      <c r="A24">
        <v>30</v>
      </c>
      <c r="B24">
        <v>39.200000000000003</v>
      </c>
      <c r="C24" s="2" t="s">
        <v>6</v>
      </c>
      <c r="E24" s="16">
        <v>1.83E-2</v>
      </c>
      <c r="F24" s="16">
        <v>2.12E-2</v>
      </c>
      <c r="G24" s="16">
        <v>3.0499999999999999E-2</v>
      </c>
      <c r="H24" s="16">
        <v>1.9E-2</v>
      </c>
      <c r="I24" s="16">
        <v>2.3099999999999999E-2</v>
      </c>
      <c r="J24" s="16">
        <v>3.6700000000000003E-2</v>
      </c>
      <c r="K24" s="16">
        <v>2.64E-2</v>
      </c>
      <c r="L24" s="16">
        <v>4.87E-2</v>
      </c>
      <c r="M24" s="8">
        <f t="shared" si="0"/>
        <v>94.866659639506707</v>
      </c>
    </row>
    <row r="25" spans="1:13" x14ac:dyDescent="0.2">
      <c r="A25">
        <v>37</v>
      </c>
      <c r="B25">
        <v>47</v>
      </c>
      <c r="C25" s="2" t="s">
        <v>6</v>
      </c>
      <c r="E25" s="16">
        <v>1.7600000000000001E-2</v>
      </c>
      <c r="F25" s="16">
        <v>2.0580000000000001E-2</v>
      </c>
      <c r="G25" s="16">
        <v>2.98E-2</v>
      </c>
      <c r="H25" s="16">
        <v>1.83E-2</v>
      </c>
      <c r="I25" s="16">
        <v>2.24E-2</v>
      </c>
      <c r="J25" s="16">
        <v>3.5999999999999997E-2</v>
      </c>
      <c r="K25" s="16">
        <v>2.5700000000000001E-2</v>
      </c>
      <c r="L25" s="16">
        <v>4.7899999999999998E-2</v>
      </c>
      <c r="M25" s="8">
        <f t="shared" si="0"/>
        <v>94.946724338010341</v>
      </c>
    </row>
    <row r="26" spans="1:13" x14ac:dyDescent="0.2">
      <c r="A26">
        <v>45</v>
      </c>
      <c r="B26">
        <v>56.9</v>
      </c>
      <c r="C26" s="2" t="s">
        <v>6</v>
      </c>
      <c r="E26" s="16">
        <v>1.7100000000000001E-2</v>
      </c>
      <c r="F26" s="16">
        <v>2.01E-2</v>
      </c>
      <c r="G26" s="16">
        <v>2.93E-2</v>
      </c>
      <c r="H26" s="16">
        <v>1.78E-2</v>
      </c>
      <c r="I26" s="16">
        <v>2.1999999999999999E-2</v>
      </c>
      <c r="J26" s="16">
        <v>3.5499999999999997E-2</v>
      </c>
      <c r="K26" s="16">
        <v>2.52E-2</v>
      </c>
      <c r="L26" s="16">
        <v>4.7500000000000001E-2</v>
      </c>
      <c r="M26" s="8">
        <f t="shared" si="0"/>
        <v>94.986807387862797</v>
      </c>
    </row>
    <row r="27" spans="1:13" x14ac:dyDescent="0.2">
      <c r="A27">
        <v>55</v>
      </c>
      <c r="B27">
        <v>68.400000000000006</v>
      </c>
      <c r="C27" s="2" t="s">
        <v>6</v>
      </c>
      <c r="E27" s="16">
        <v>1.6199999999999999E-2</v>
      </c>
      <c r="F27" s="16">
        <v>1.9300000000000001E-2</v>
      </c>
      <c r="G27" s="16">
        <v>2.9000000000000001E-2</v>
      </c>
      <c r="H27" s="16">
        <v>1.7000000000000001E-2</v>
      </c>
      <c r="I27" s="16">
        <v>2.1299999999999999E-2</v>
      </c>
      <c r="J27" s="16">
        <v>3.5299999999999998E-2</v>
      </c>
      <c r="K27" s="16">
        <v>2.47E-2</v>
      </c>
      <c r="L27" s="16">
        <v>4.7399999999999998E-2</v>
      </c>
      <c r="M27" s="8">
        <f t="shared" si="0"/>
        <v>94.996833438885375</v>
      </c>
    </row>
    <row r="28" spans="1:13" x14ac:dyDescent="0.2">
      <c r="A28">
        <v>75</v>
      </c>
      <c r="B28">
        <v>92.8</v>
      </c>
      <c r="C28" s="2" t="s">
        <v>6</v>
      </c>
      <c r="E28" s="16">
        <v>1.5800000000000002E-2</v>
      </c>
      <c r="F28" s="16">
        <v>1.8800000000000001E-2</v>
      </c>
      <c r="G28" s="16">
        <v>2.8500000000000001E-2</v>
      </c>
      <c r="H28" s="16">
        <v>1.6500000000000001E-2</v>
      </c>
      <c r="I28" s="16">
        <v>2.0799999999999999E-2</v>
      </c>
      <c r="J28" s="16">
        <v>3.4799999999999998E-2</v>
      </c>
      <c r="K28" s="16">
        <v>2.4199999999999999E-2</v>
      </c>
      <c r="L28" s="16">
        <v>4.6899999999999997E-2</v>
      </c>
      <c r="M28" s="8">
        <f t="shared" si="0"/>
        <v>95.046995458865766</v>
      </c>
    </row>
    <row r="29" spans="1:13" x14ac:dyDescent="0.2">
      <c r="A29">
        <v>90</v>
      </c>
      <c r="B29">
        <v>111</v>
      </c>
      <c r="C29" s="2" t="s">
        <v>6</v>
      </c>
      <c r="E29" s="16">
        <v>1.55E-2</v>
      </c>
      <c r="F29" s="16">
        <v>1.8599999999999998E-2</v>
      </c>
      <c r="G29" s="16">
        <v>2.8199999999999999E-2</v>
      </c>
      <c r="H29" s="16">
        <v>1.6199999999999999E-2</v>
      </c>
      <c r="I29" s="16">
        <v>2.0500000000000001E-2</v>
      </c>
      <c r="J29" s="16">
        <v>3.4500000000000003E-2</v>
      </c>
      <c r="K29" s="16">
        <v>2.3900000000000001E-2</v>
      </c>
      <c r="L29" s="16">
        <v>4.6600000000000003E-2</v>
      </c>
      <c r="M29" s="8">
        <f t="shared" si="0"/>
        <v>95.077118106908941</v>
      </c>
    </row>
    <row r="30" spans="1:13" x14ac:dyDescent="0.2">
      <c r="A30">
        <v>110</v>
      </c>
      <c r="B30">
        <v>135</v>
      </c>
      <c r="C30" s="2" t="s">
        <v>6</v>
      </c>
      <c r="E30" s="16">
        <v>1.24E-2</v>
      </c>
      <c r="F30" s="16">
        <v>1.4800000000000001E-2</v>
      </c>
      <c r="G30" s="16">
        <v>2.2700000000000001E-2</v>
      </c>
      <c r="H30" s="16">
        <v>1.32E-2</v>
      </c>
      <c r="I30" s="16">
        <v>1.6799999999999999E-2</v>
      </c>
      <c r="J30" s="16">
        <v>2.9100000000000001E-2</v>
      </c>
      <c r="K30" s="16">
        <v>2.0199999999999999E-2</v>
      </c>
      <c r="L30" s="16">
        <v>4.1099999999999998E-2</v>
      </c>
      <c r="M30" s="8">
        <f t="shared" si="0"/>
        <v>95.63277016257571</v>
      </c>
    </row>
    <row r="31" spans="1:13" x14ac:dyDescent="0.2">
      <c r="A31">
        <v>132</v>
      </c>
      <c r="B31">
        <v>162</v>
      </c>
      <c r="C31" s="2" t="s">
        <v>6</v>
      </c>
      <c r="E31" s="16">
        <v>1.23E-2</v>
      </c>
      <c r="F31" s="16">
        <v>1.47E-2</v>
      </c>
      <c r="G31" s="16">
        <v>2.2599999999999999E-2</v>
      </c>
      <c r="H31" s="16">
        <v>1.2999999999999999E-2</v>
      </c>
      <c r="I31" s="16">
        <v>1.67E-2</v>
      </c>
      <c r="J31" s="16">
        <v>2.8899999999999999E-2</v>
      </c>
      <c r="K31" s="16">
        <v>2.01E-2</v>
      </c>
      <c r="L31" s="16">
        <v>4.1000000000000002E-2</v>
      </c>
      <c r="M31" s="8">
        <f t="shared" si="0"/>
        <v>95.642933049946862</v>
      </c>
    </row>
    <row r="32" spans="1:13" x14ac:dyDescent="0.2">
      <c r="A32">
        <v>160</v>
      </c>
      <c r="B32">
        <v>196</v>
      </c>
      <c r="C32" s="2" t="s">
        <v>6</v>
      </c>
      <c r="E32" s="16">
        <v>1.2200000000000001E-2</v>
      </c>
      <c r="F32" s="16">
        <v>1.46E-2</v>
      </c>
      <c r="G32" s="16">
        <v>2.2499999999999999E-2</v>
      </c>
      <c r="H32" s="16">
        <v>1.29E-2</v>
      </c>
      <c r="I32" s="16">
        <v>1.66E-2</v>
      </c>
      <c r="J32" s="16">
        <v>2.8799999999999999E-2</v>
      </c>
      <c r="K32" s="16">
        <v>0.02</v>
      </c>
      <c r="L32" s="16">
        <v>4.0899999999999999E-2</v>
      </c>
      <c r="M32" s="8">
        <f t="shared" si="0"/>
        <v>95.653098097566158</v>
      </c>
    </row>
    <row r="33" spans="1:13" x14ac:dyDescent="0.2">
      <c r="A33">
        <v>200</v>
      </c>
      <c r="B33">
        <v>245</v>
      </c>
      <c r="C33" s="2" t="s">
        <v>6</v>
      </c>
      <c r="E33" s="16">
        <v>1.21E-2</v>
      </c>
      <c r="F33" s="16">
        <v>1.4500000000000001E-2</v>
      </c>
      <c r="G33" s="16">
        <v>2.24E-2</v>
      </c>
      <c r="H33" s="16">
        <v>1.2800000000000001E-2</v>
      </c>
      <c r="I33" s="16">
        <v>1.6500000000000001E-2</v>
      </c>
      <c r="J33" s="16">
        <v>2.87E-2</v>
      </c>
      <c r="K33" s="16">
        <v>1.9800000000000002E-2</v>
      </c>
      <c r="L33" s="16">
        <v>4.07E-2</v>
      </c>
      <c r="M33" s="8">
        <f t="shared" si="0"/>
        <v>95.673434676304879</v>
      </c>
    </row>
    <row r="34" spans="1:13" x14ac:dyDescent="0.2">
      <c r="A34">
        <v>250</v>
      </c>
      <c r="B34">
        <v>302</v>
      </c>
      <c r="C34" s="2" t="s">
        <v>6</v>
      </c>
      <c r="E34" s="16">
        <v>1.17E-2</v>
      </c>
      <c r="F34" s="16">
        <v>1.4200000000000001E-2</v>
      </c>
      <c r="G34" s="16">
        <v>2.24E-2</v>
      </c>
      <c r="H34" s="16">
        <v>1.24E-2</v>
      </c>
      <c r="I34" s="16">
        <v>1.61E-2</v>
      </c>
      <c r="J34" s="16">
        <v>2.8799999999999999E-2</v>
      </c>
      <c r="K34" s="16">
        <v>1.95E-2</v>
      </c>
      <c r="L34" s="16">
        <v>4.1000000000000002E-2</v>
      </c>
      <c r="M34" s="8">
        <f t="shared" si="0"/>
        <v>95.642933049946862</v>
      </c>
    </row>
    <row r="35" spans="1:13" x14ac:dyDescent="0.2">
      <c r="A35">
        <v>315</v>
      </c>
      <c r="B35">
        <v>381</v>
      </c>
      <c r="C35" s="2" t="s">
        <v>6</v>
      </c>
      <c r="E35" s="16">
        <v>1.1599999999999999E-2</v>
      </c>
      <c r="F35" s="16">
        <v>1.41E-2</v>
      </c>
      <c r="G35" s="16">
        <v>2.23E-2</v>
      </c>
      <c r="H35" s="16">
        <v>1.23E-2</v>
      </c>
      <c r="I35" s="16">
        <v>1.61E-2</v>
      </c>
      <c r="J35" s="16">
        <v>2.87E-2</v>
      </c>
      <c r="K35" s="16">
        <v>1.9400000000000001E-2</v>
      </c>
      <c r="L35" s="16">
        <v>4.0899999999999999E-2</v>
      </c>
      <c r="M35" s="8">
        <f t="shared" si="0"/>
        <v>95.653098097566158</v>
      </c>
    </row>
    <row r="36" spans="1:13" x14ac:dyDescent="0.2">
      <c r="A36">
        <v>355</v>
      </c>
      <c r="B36">
        <v>429</v>
      </c>
      <c r="C36" s="2" t="s">
        <v>6</v>
      </c>
      <c r="E36" s="16">
        <v>1.1599999999999999E-2</v>
      </c>
      <c r="F36" s="16">
        <v>1.41E-2</v>
      </c>
      <c r="G36" s="16">
        <v>2.23E-2</v>
      </c>
      <c r="H36" s="16">
        <v>1.23E-2</v>
      </c>
      <c r="I36" s="16">
        <v>1.6E-2</v>
      </c>
      <c r="J36" s="16">
        <v>2.87E-2</v>
      </c>
      <c r="K36" s="16">
        <v>1.9400000000000001E-2</v>
      </c>
      <c r="L36" s="16">
        <v>4.0899999999999999E-2</v>
      </c>
      <c r="M36" s="8">
        <f t="shared" si="0"/>
        <v>95.653098097566158</v>
      </c>
    </row>
    <row r="37" spans="1:13" x14ac:dyDescent="0.2">
      <c r="A37">
        <v>400</v>
      </c>
      <c r="B37">
        <v>483</v>
      </c>
      <c r="C37" s="2" t="s">
        <v>6</v>
      </c>
      <c r="E37" s="16">
        <v>1.1599999999999999E-2</v>
      </c>
      <c r="F37" s="16">
        <v>1.41E-2</v>
      </c>
      <c r="G37" s="16">
        <v>2.23E-2</v>
      </c>
      <c r="H37" s="16">
        <v>1.23E-2</v>
      </c>
      <c r="I37" s="16">
        <v>1.6E-2</v>
      </c>
      <c r="J37" s="16">
        <v>2.87E-2</v>
      </c>
      <c r="K37" s="16">
        <v>1.9400000000000001E-2</v>
      </c>
      <c r="L37" s="16">
        <v>4.0899999999999999E-2</v>
      </c>
      <c r="M37" s="8">
        <f t="shared" si="0"/>
        <v>95.653098097566158</v>
      </c>
    </row>
    <row r="38" spans="1:13" x14ac:dyDescent="0.2">
      <c r="A38">
        <v>500</v>
      </c>
      <c r="B38">
        <v>604</v>
      </c>
      <c r="C38" s="2" t="s">
        <v>6</v>
      </c>
      <c r="E38" s="16">
        <v>1.15E-2</v>
      </c>
      <c r="F38" s="16">
        <v>1.4E-2</v>
      </c>
      <c r="G38" s="16">
        <v>2.2200000000000001E-2</v>
      </c>
      <c r="H38" s="16">
        <v>1.2200000000000001E-2</v>
      </c>
      <c r="I38" s="16">
        <v>1.6E-2</v>
      </c>
      <c r="J38" s="16">
        <v>2.86E-2</v>
      </c>
      <c r="K38" s="16">
        <v>1.9400000000000001E-2</v>
      </c>
      <c r="L38" s="16">
        <v>4.0800000000000003E-2</v>
      </c>
      <c r="M38" s="8">
        <f t="shared" si="0"/>
        <v>95.66326530612244</v>
      </c>
    </row>
    <row r="39" spans="1:13" x14ac:dyDescent="0.2">
      <c r="A39">
        <v>560</v>
      </c>
      <c r="B39">
        <v>677</v>
      </c>
      <c r="C39" s="2" t="s">
        <v>6</v>
      </c>
      <c r="E39" s="16">
        <v>1.15E-2</v>
      </c>
      <c r="F39" s="16">
        <v>1.4E-2</v>
      </c>
      <c r="G39" s="16">
        <v>2.2200000000000001E-2</v>
      </c>
      <c r="H39" s="16">
        <v>1.2200000000000001E-2</v>
      </c>
      <c r="I39" s="16">
        <v>1.6E-2</v>
      </c>
      <c r="J39" s="16">
        <v>2.86E-2</v>
      </c>
      <c r="K39" s="16">
        <v>1.9300000000000001E-2</v>
      </c>
      <c r="L39" s="16">
        <v>4.0800000000000003E-2</v>
      </c>
      <c r="M39" s="8">
        <f t="shared" si="0"/>
        <v>95.66326530612244</v>
      </c>
    </row>
    <row r="40" spans="1:13" x14ac:dyDescent="0.2">
      <c r="A40">
        <v>630</v>
      </c>
      <c r="B40">
        <v>761</v>
      </c>
      <c r="C40" s="2" t="s">
        <v>6</v>
      </c>
      <c r="E40" s="16">
        <v>1.15E-2</v>
      </c>
      <c r="F40" s="16">
        <v>1.4E-2</v>
      </c>
      <c r="G40" s="16">
        <v>2.2200000000000001E-2</v>
      </c>
      <c r="H40" s="16">
        <v>1.2200000000000001E-2</v>
      </c>
      <c r="I40" s="16">
        <v>1.6E-2</v>
      </c>
      <c r="J40" s="16">
        <v>2.86E-2</v>
      </c>
      <c r="K40" s="16">
        <v>1.9300000000000001E-2</v>
      </c>
      <c r="L40" s="16">
        <v>4.0800000000000003E-2</v>
      </c>
      <c r="M40" s="8">
        <f t="shared" si="0"/>
        <v>95.66326530612244</v>
      </c>
    </row>
    <row r="41" spans="1:13" x14ac:dyDescent="0.2">
      <c r="A41">
        <v>710</v>
      </c>
      <c r="B41">
        <v>858</v>
      </c>
      <c r="C41" s="2" t="s">
        <v>6</v>
      </c>
      <c r="E41" s="16">
        <v>1.15E-2</v>
      </c>
      <c r="F41" s="16">
        <v>1.4E-2</v>
      </c>
      <c r="G41" s="16">
        <v>2.2200000000000001E-2</v>
      </c>
      <c r="H41" s="16">
        <v>1.2200000000000001E-2</v>
      </c>
      <c r="I41" s="16">
        <v>1.5900000000000001E-2</v>
      </c>
      <c r="J41" s="16">
        <v>2.86E-2</v>
      </c>
      <c r="K41" s="16">
        <v>1.9300000000000001E-2</v>
      </c>
      <c r="L41" s="16">
        <v>4.0800000000000003E-2</v>
      </c>
      <c r="M41" s="8">
        <f t="shared" si="0"/>
        <v>95.66326530612244</v>
      </c>
    </row>
    <row r="42" spans="1:13" x14ac:dyDescent="0.2">
      <c r="A42">
        <v>800</v>
      </c>
      <c r="B42">
        <v>967</v>
      </c>
      <c r="C42" s="2" t="s">
        <v>6</v>
      </c>
      <c r="E42" s="16">
        <v>1.15E-2</v>
      </c>
      <c r="F42" s="16">
        <v>1.4E-2</v>
      </c>
      <c r="G42" s="16">
        <v>2.2200000000000001E-2</v>
      </c>
      <c r="H42" s="16">
        <v>1.2200000000000001E-2</v>
      </c>
      <c r="I42" s="16">
        <v>1.5900000000000001E-2</v>
      </c>
      <c r="J42" s="16">
        <v>2.86E-2</v>
      </c>
      <c r="K42" s="16">
        <v>1.9300000000000001E-2</v>
      </c>
      <c r="L42" s="16">
        <v>4.0800000000000003E-2</v>
      </c>
      <c r="M42" s="8">
        <f t="shared" si="0"/>
        <v>95.66326530612244</v>
      </c>
    </row>
    <row r="43" spans="1:13" x14ac:dyDescent="0.2">
      <c r="A43">
        <v>900</v>
      </c>
      <c r="B43">
        <v>1088</v>
      </c>
      <c r="C43" s="2" t="s">
        <v>6</v>
      </c>
      <c r="E43" s="19">
        <v>1.15E-2</v>
      </c>
      <c r="F43" s="16">
        <v>1.3899999999999999E-2</v>
      </c>
      <c r="G43" s="16">
        <v>2.2100000000000002E-2</v>
      </c>
      <c r="H43" s="16">
        <v>1.21E-2</v>
      </c>
      <c r="I43" s="16">
        <v>1.5900000000000001E-2</v>
      </c>
      <c r="J43" s="16">
        <v>2.8500000000000001E-2</v>
      </c>
      <c r="K43" s="16">
        <v>1.9300000000000001E-2</v>
      </c>
      <c r="L43" s="16">
        <v>4.0800000000000003E-2</v>
      </c>
      <c r="M43" s="8">
        <f t="shared" si="0"/>
        <v>95.66326530612244</v>
      </c>
    </row>
    <row r="44" spans="1:13" x14ac:dyDescent="0.2">
      <c r="A44">
        <v>1000</v>
      </c>
      <c r="B44">
        <v>1209</v>
      </c>
      <c r="C44" s="2" t="s">
        <v>6</v>
      </c>
      <c r="E44" s="16">
        <v>1.14E-2</v>
      </c>
      <c r="F44" s="16">
        <v>1.3899999999999999E-2</v>
      </c>
      <c r="G44" s="16">
        <v>2.2100000000000002E-2</v>
      </c>
      <c r="H44" s="16">
        <v>1.21E-2</v>
      </c>
      <c r="I44" s="16">
        <v>1.5900000000000001E-2</v>
      </c>
      <c r="J44" s="16">
        <v>2.8500000000000001E-2</v>
      </c>
      <c r="K44" s="16">
        <v>1.9300000000000001E-2</v>
      </c>
      <c r="L44" s="16">
        <v>4.0800000000000003E-2</v>
      </c>
      <c r="M44" s="8">
        <f t="shared" si="0"/>
        <v>95.66326530612244</v>
      </c>
    </row>
    <row r="47" spans="1:13" x14ac:dyDescent="0.2">
      <c r="D47" s="3" t="s">
        <v>0</v>
      </c>
      <c r="M47" s="3" t="s">
        <v>23</v>
      </c>
    </row>
    <row r="48" spans="1:13" x14ac:dyDescent="0.2">
      <c r="A48" s="3" t="s">
        <v>33</v>
      </c>
      <c r="B48" s="3" t="s">
        <v>36</v>
      </c>
      <c r="D48" s="2" t="s">
        <v>1</v>
      </c>
      <c r="E48">
        <v>0</v>
      </c>
      <c r="F48">
        <v>0</v>
      </c>
      <c r="G48">
        <v>0</v>
      </c>
      <c r="H48">
        <v>0.5</v>
      </c>
      <c r="I48">
        <v>0.5</v>
      </c>
      <c r="J48">
        <v>0.5</v>
      </c>
      <c r="K48">
        <v>0.9</v>
      </c>
      <c r="L48" s="2">
        <v>0.9</v>
      </c>
      <c r="M48">
        <v>0.9</v>
      </c>
    </row>
    <row r="49" spans="1:13" x14ac:dyDescent="0.2">
      <c r="A49" s="3" t="s">
        <v>34</v>
      </c>
      <c r="B49" s="3" t="s">
        <v>34</v>
      </c>
      <c r="C49" s="3" t="s">
        <v>39</v>
      </c>
      <c r="D49" s="4" t="s">
        <v>4</v>
      </c>
      <c r="E49">
        <v>0.25</v>
      </c>
      <c r="F49">
        <v>0.5</v>
      </c>
      <c r="G49">
        <v>1</v>
      </c>
      <c r="H49">
        <v>0.25</v>
      </c>
      <c r="I49">
        <v>0.5</v>
      </c>
      <c r="J49">
        <v>1</v>
      </c>
      <c r="K49">
        <v>0.5</v>
      </c>
      <c r="L49" s="2">
        <v>1</v>
      </c>
      <c r="M49">
        <v>1</v>
      </c>
    </row>
    <row r="50" spans="1:13" x14ac:dyDescent="0.2">
      <c r="A50" s="2" t="s">
        <v>35</v>
      </c>
      <c r="B50" s="2" t="s">
        <v>37</v>
      </c>
    </row>
    <row r="51" spans="1:13" x14ac:dyDescent="0.2">
      <c r="A51">
        <v>0.12</v>
      </c>
      <c r="B51">
        <v>0.27800000000000002</v>
      </c>
      <c r="C51" s="2" t="s">
        <v>5</v>
      </c>
      <c r="E51" s="16">
        <f>E7*0.75</f>
        <v>0.25342500000000001</v>
      </c>
      <c r="F51" s="16">
        <f t="shared" ref="F51:L51" si="1">F7*0.75</f>
        <v>0.25379999999999997</v>
      </c>
      <c r="G51" s="16">
        <f t="shared" si="1"/>
        <v>0.25725000000000003</v>
      </c>
      <c r="H51" s="16">
        <f t="shared" si="1"/>
        <v>0.25417499999999998</v>
      </c>
      <c r="I51" s="16">
        <f t="shared" si="1"/>
        <v>0.25529999999999997</v>
      </c>
      <c r="J51" s="16">
        <f t="shared" si="1"/>
        <v>0.26129999999999998</v>
      </c>
      <c r="K51" s="16">
        <f t="shared" si="1"/>
        <v>0.25792499999999996</v>
      </c>
      <c r="L51" s="16">
        <f t="shared" si="1"/>
        <v>0.26887499999999998</v>
      </c>
      <c r="M51" s="8">
        <f>0.9/(0.9+L51)*100</f>
        <v>76.997112608277192</v>
      </c>
    </row>
    <row r="52" spans="1:13" x14ac:dyDescent="0.2">
      <c r="A52">
        <v>0.18</v>
      </c>
      <c r="B52">
        <v>0.38100000000000001</v>
      </c>
      <c r="C52" s="2" t="s">
        <v>5</v>
      </c>
      <c r="E52" s="16">
        <f t="shared" ref="E52:L52" si="2">E8*0.75</f>
        <v>0.18930000000000002</v>
      </c>
      <c r="F52" s="16">
        <f t="shared" si="2"/>
        <v>0.18960000000000002</v>
      </c>
      <c r="G52" s="16">
        <f t="shared" si="2"/>
        <v>0.19312499999999999</v>
      </c>
      <c r="H52" s="16">
        <f t="shared" si="2"/>
        <v>0.19005</v>
      </c>
      <c r="I52" s="16">
        <f t="shared" si="2"/>
        <v>0.19110000000000002</v>
      </c>
      <c r="J52" s="16">
        <f t="shared" si="2"/>
        <v>0.1971</v>
      </c>
      <c r="K52" s="16">
        <f t="shared" si="2"/>
        <v>0.19372499999999998</v>
      </c>
      <c r="L52" s="16">
        <f t="shared" si="2"/>
        <v>0.20475000000000002</v>
      </c>
      <c r="M52" s="8">
        <f t="shared" ref="M52:M88" si="3">0.9/(0.9+L52)*100</f>
        <v>81.466395112016286</v>
      </c>
    </row>
    <row r="53" spans="1:13" x14ac:dyDescent="0.2">
      <c r="A53">
        <v>0.25</v>
      </c>
      <c r="B53" s="17">
        <v>0.5</v>
      </c>
      <c r="C53" s="2" t="s">
        <v>5</v>
      </c>
      <c r="E53" s="16">
        <f t="shared" ref="E53:L53" si="4">E9*0.75</f>
        <v>0.14804999999999999</v>
      </c>
      <c r="F53" s="16">
        <f t="shared" si="4"/>
        <v>0.14835000000000001</v>
      </c>
      <c r="G53" s="16">
        <f t="shared" si="4"/>
        <v>0.15187500000000001</v>
      </c>
      <c r="H53" s="16">
        <f t="shared" si="4"/>
        <v>0.14879999999999999</v>
      </c>
      <c r="I53" s="16">
        <f t="shared" si="4"/>
        <v>0.149925</v>
      </c>
      <c r="J53" s="16">
        <f t="shared" si="4"/>
        <v>0.15585000000000002</v>
      </c>
      <c r="K53" s="16">
        <f t="shared" si="4"/>
        <v>0.15254999999999999</v>
      </c>
      <c r="L53" s="16">
        <f t="shared" si="4"/>
        <v>0.16350000000000001</v>
      </c>
      <c r="M53" s="8">
        <f t="shared" si="3"/>
        <v>84.626234132581089</v>
      </c>
    </row>
    <row r="54" spans="1:13" x14ac:dyDescent="0.2">
      <c r="A54">
        <v>0.37</v>
      </c>
      <c r="B54">
        <v>0.69699999999999995</v>
      </c>
      <c r="C54" s="2" t="s">
        <v>5</v>
      </c>
      <c r="E54" s="16">
        <f t="shared" ref="E54:L54" si="5">E10*0.75</f>
        <v>0.110775</v>
      </c>
      <c r="F54" s="16">
        <f t="shared" si="5"/>
        <v>0.11115</v>
      </c>
      <c r="G54" s="16">
        <f t="shared" si="5"/>
        <v>0.114675</v>
      </c>
      <c r="H54" s="16">
        <f t="shared" si="5"/>
        <v>0.111525</v>
      </c>
      <c r="I54" s="16">
        <f t="shared" si="5"/>
        <v>0.11265</v>
      </c>
      <c r="J54" s="16">
        <f t="shared" si="5"/>
        <v>0.11865000000000001</v>
      </c>
      <c r="K54" s="16">
        <f t="shared" si="5"/>
        <v>0.115275</v>
      </c>
      <c r="L54" s="16">
        <f t="shared" si="5"/>
        <v>0.1263</v>
      </c>
      <c r="M54" s="8">
        <f t="shared" si="3"/>
        <v>87.693656825489626</v>
      </c>
    </row>
    <row r="55" spans="1:13" x14ac:dyDescent="0.2">
      <c r="A55">
        <v>0.55000000000000004</v>
      </c>
      <c r="B55">
        <v>0.97699999999999998</v>
      </c>
      <c r="C55" s="2" t="s">
        <v>5</v>
      </c>
      <c r="E55" s="16">
        <f t="shared" ref="E55:L55" si="6">E11*0.75</f>
        <v>8.3549999999999999E-2</v>
      </c>
      <c r="F55" s="16">
        <f t="shared" si="6"/>
        <v>8.3925E-2</v>
      </c>
      <c r="G55" s="16">
        <f t="shared" si="6"/>
        <v>8.745E-2</v>
      </c>
      <c r="H55" s="16">
        <f t="shared" si="6"/>
        <v>8.43E-2</v>
      </c>
      <c r="I55" s="16">
        <f t="shared" si="6"/>
        <v>8.5425000000000001E-2</v>
      </c>
      <c r="J55" s="16">
        <f t="shared" si="6"/>
        <v>9.1424999999999992E-2</v>
      </c>
      <c r="K55" s="16">
        <f t="shared" si="6"/>
        <v>8.8050000000000003E-2</v>
      </c>
      <c r="L55" s="16">
        <f t="shared" si="6"/>
        <v>9.9074999999999996E-2</v>
      </c>
      <c r="M55" s="8">
        <f t="shared" si="3"/>
        <v>90.083327077546727</v>
      </c>
    </row>
    <row r="56" spans="1:13" x14ac:dyDescent="0.2">
      <c r="A56">
        <v>0.75</v>
      </c>
      <c r="B56">
        <v>1.29</v>
      </c>
      <c r="C56" s="2" t="s">
        <v>5</v>
      </c>
      <c r="E56" s="16">
        <f t="shared" ref="E56:L56" si="7">E12*0.75</f>
        <v>6.7199999999999996E-2</v>
      </c>
      <c r="F56" s="16">
        <f t="shared" si="7"/>
        <v>6.7500000000000004E-2</v>
      </c>
      <c r="G56" s="16">
        <f t="shared" si="7"/>
        <v>7.1025000000000005E-2</v>
      </c>
      <c r="H56" s="16">
        <f t="shared" si="7"/>
        <v>6.7949999999999997E-2</v>
      </c>
      <c r="I56" s="16">
        <f t="shared" si="7"/>
        <v>6.9000000000000006E-2</v>
      </c>
      <c r="J56" s="16">
        <f t="shared" si="7"/>
        <v>7.5000000000000011E-2</v>
      </c>
      <c r="K56" s="16">
        <f t="shared" si="7"/>
        <v>7.1624999999999994E-2</v>
      </c>
      <c r="L56" s="16">
        <f t="shared" si="7"/>
        <v>8.2650000000000001E-2</v>
      </c>
      <c r="M56" s="8">
        <f t="shared" si="3"/>
        <v>91.58907037093573</v>
      </c>
    </row>
    <row r="57" spans="1:13" x14ac:dyDescent="0.2">
      <c r="A57">
        <v>1.1000000000000001</v>
      </c>
      <c r="B57">
        <v>1.71</v>
      </c>
      <c r="C57" s="2" t="s">
        <v>5</v>
      </c>
      <c r="E57" s="16">
        <f t="shared" ref="E57:L57" si="8">E13*0.75</f>
        <v>5.1449999999999996E-2</v>
      </c>
      <c r="F57" s="16">
        <f t="shared" si="8"/>
        <v>5.3475000000000002E-2</v>
      </c>
      <c r="G57" s="16">
        <f t="shared" si="8"/>
        <v>5.8650000000000008E-2</v>
      </c>
      <c r="H57" s="16">
        <f t="shared" si="8"/>
        <v>5.1975E-2</v>
      </c>
      <c r="I57" s="16">
        <f t="shared" si="8"/>
        <v>5.4975000000000003E-2</v>
      </c>
      <c r="J57" s="16">
        <f t="shared" si="8"/>
        <v>6.3E-2</v>
      </c>
      <c r="K57" s="16">
        <f t="shared" si="8"/>
        <v>5.7599999999999998E-2</v>
      </c>
      <c r="L57" s="16">
        <f t="shared" si="8"/>
        <v>7.1325E-2</v>
      </c>
      <c r="M57" s="8">
        <f t="shared" si="3"/>
        <v>92.65693768820941</v>
      </c>
    </row>
    <row r="58" spans="1:13" x14ac:dyDescent="0.2">
      <c r="A58">
        <v>1.5</v>
      </c>
      <c r="B58">
        <v>2.29</v>
      </c>
      <c r="C58" s="2" t="s">
        <v>5</v>
      </c>
      <c r="E58" s="16">
        <f t="shared" ref="E58:L58" si="9">E14*0.75</f>
        <v>4.1700000000000001E-2</v>
      </c>
      <c r="F58" s="16">
        <f t="shared" si="9"/>
        <v>4.3725E-2</v>
      </c>
      <c r="G58" s="16">
        <f t="shared" si="9"/>
        <v>4.8899999999999999E-2</v>
      </c>
      <c r="H58" s="16">
        <f t="shared" si="9"/>
        <v>4.2224999999999999E-2</v>
      </c>
      <c r="I58" s="16">
        <f t="shared" si="9"/>
        <v>4.5225000000000001E-2</v>
      </c>
      <c r="J58" s="16">
        <f t="shared" si="9"/>
        <v>5.3249999999999992E-2</v>
      </c>
      <c r="K58" s="16">
        <f t="shared" si="9"/>
        <v>4.7849999999999997E-2</v>
      </c>
      <c r="L58" s="16">
        <f t="shared" si="9"/>
        <v>6.1575000000000005E-2</v>
      </c>
      <c r="M58" s="8">
        <f t="shared" si="3"/>
        <v>93.596443335153253</v>
      </c>
    </row>
    <row r="59" spans="1:13" x14ac:dyDescent="0.2">
      <c r="A59">
        <v>2.2000000000000002</v>
      </c>
      <c r="B59">
        <v>3.3</v>
      </c>
      <c r="C59" s="2" t="s">
        <v>5</v>
      </c>
      <c r="E59" s="16">
        <f t="shared" ref="E59:L59" si="10">E15*0.75</f>
        <v>4.0875000000000002E-2</v>
      </c>
      <c r="F59" s="16">
        <f t="shared" si="10"/>
        <v>3.6150000000000002E-2</v>
      </c>
      <c r="G59" s="16">
        <f t="shared" si="10"/>
        <v>4.1325000000000001E-2</v>
      </c>
      <c r="H59" s="16">
        <f t="shared" si="10"/>
        <v>3.4575000000000002E-2</v>
      </c>
      <c r="I59" s="16">
        <f t="shared" si="10"/>
        <v>3.7650000000000003E-2</v>
      </c>
      <c r="J59" s="16">
        <f t="shared" si="10"/>
        <v>4.5675E-2</v>
      </c>
      <c r="K59" s="16">
        <f t="shared" si="10"/>
        <v>4.0274999999999998E-2</v>
      </c>
      <c r="L59" s="16">
        <f t="shared" si="10"/>
        <v>5.3999999999999992E-2</v>
      </c>
      <c r="M59" s="8">
        <f t="shared" si="3"/>
        <v>94.339622641509436</v>
      </c>
    </row>
    <row r="60" spans="1:13" x14ac:dyDescent="0.2">
      <c r="A60">
        <v>3</v>
      </c>
      <c r="B60">
        <v>4.4400000000000004</v>
      </c>
      <c r="C60" s="2" t="s">
        <v>5</v>
      </c>
      <c r="E60" s="16">
        <f t="shared" ref="E60:L60" si="11">E16*0.75</f>
        <v>3.0525E-2</v>
      </c>
      <c r="F60" s="16">
        <f t="shared" si="11"/>
        <v>3.2625000000000001E-2</v>
      </c>
      <c r="G60" s="16">
        <f t="shared" si="11"/>
        <v>3.78E-2</v>
      </c>
      <c r="H60" s="16">
        <f t="shared" si="11"/>
        <v>1.0574999999999999E-2</v>
      </c>
      <c r="I60" s="16">
        <f t="shared" si="11"/>
        <v>3.4125000000000003E-2</v>
      </c>
      <c r="J60" s="16">
        <f t="shared" si="11"/>
        <v>4.215E-2</v>
      </c>
      <c r="K60" s="16">
        <f t="shared" si="11"/>
        <v>3.6750000000000005E-2</v>
      </c>
      <c r="L60" s="16">
        <f t="shared" si="11"/>
        <v>5.04E-2</v>
      </c>
      <c r="M60" s="8">
        <f t="shared" si="3"/>
        <v>94.696969696969703</v>
      </c>
    </row>
    <row r="61" spans="1:13" x14ac:dyDescent="0.2">
      <c r="A61">
        <v>4</v>
      </c>
      <c r="B61">
        <v>5.85</v>
      </c>
      <c r="C61" s="2" t="s">
        <v>5</v>
      </c>
      <c r="E61" s="16">
        <f t="shared" ref="E61:L61" si="12">E17*0.75</f>
        <v>2.8050000000000002E-2</v>
      </c>
      <c r="F61" s="16">
        <f t="shared" si="12"/>
        <v>3.015E-2</v>
      </c>
      <c r="G61" s="16">
        <f t="shared" si="12"/>
        <v>3.5325000000000002E-2</v>
      </c>
      <c r="H61" s="16">
        <f t="shared" si="12"/>
        <v>2.8649999999999998E-2</v>
      </c>
      <c r="I61" s="16">
        <f t="shared" si="12"/>
        <v>3.1649999999999998E-2</v>
      </c>
      <c r="J61" s="16">
        <f t="shared" si="12"/>
        <v>3.9675000000000002E-2</v>
      </c>
      <c r="K61" s="16">
        <f t="shared" si="12"/>
        <v>3.4275E-2</v>
      </c>
      <c r="L61" s="16">
        <f t="shared" si="12"/>
        <v>4.7924999999999995E-2</v>
      </c>
      <c r="M61" s="8">
        <f t="shared" si="3"/>
        <v>94.944220270591032</v>
      </c>
    </row>
    <row r="62" spans="1:13" x14ac:dyDescent="0.2">
      <c r="A62">
        <v>5.5</v>
      </c>
      <c r="B62">
        <v>7.94</v>
      </c>
      <c r="C62" s="2" t="s">
        <v>5</v>
      </c>
      <c r="E62" s="16">
        <f t="shared" ref="E62:L62" si="13">E18*0.75</f>
        <v>2.5125000000000001E-2</v>
      </c>
      <c r="F62" s="16">
        <f t="shared" si="13"/>
        <v>2.7224999999999999E-2</v>
      </c>
      <c r="G62" s="16">
        <f t="shared" si="13"/>
        <v>3.2399999999999998E-2</v>
      </c>
      <c r="H62" s="16">
        <f t="shared" si="13"/>
        <v>2.5649999999999999E-2</v>
      </c>
      <c r="I62" s="16">
        <f t="shared" si="13"/>
        <v>2.8725000000000001E-2</v>
      </c>
      <c r="J62" s="16">
        <f t="shared" si="13"/>
        <v>3.6750000000000005E-2</v>
      </c>
      <c r="K62" s="16">
        <f t="shared" si="13"/>
        <v>3.1349999999999996E-2</v>
      </c>
      <c r="L62" s="16">
        <f t="shared" si="13"/>
        <v>4.5075000000000004E-2</v>
      </c>
      <c r="M62" s="8">
        <f t="shared" si="3"/>
        <v>95.230537258947706</v>
      </c>
    </row>
    <row r="63" spans="1:13" x14ac:dyDescent="0.2">
      <c r="A63">
        <v>7.5</v>
      </c>
      <c r="B63">
        <v>9.9499999999999993</v>
      </c>
      <c r="C63" s="2" t="s">
        <v>5</v>
      </c>
      <c r="E63" s="16">
        <f t="shared" ref="E63:L63" si="14">E19*0.75</f>
        <v>2.1000000000000001E-2</v>
      </c>
      <c r="F63" s="16">
        <f t="shared" si="14"/>
        <v>2.3175000000000001E-2</v>
      </c>
      <c r="G63" s="16">
        <f t="shared" si="14"/>
        <v>3.015E-2</v>
      </c>
      <c r="H63" s="16">
        <f t="shared" si="14"/>
        <v>2.145E-2</v>
      </c>
      <c r="I63" s="16">
        <f t="shared" si="14"/>
        <v>2.4600000000000004E-2</v>
      </c>
      <c r="J63" s="16">
        <f t="shared" si="14"/>
        <v>3.4799999999999998E-2</v>
      </c>
      <c r="K63" s="16">
        <f t="shared" si="14"/>
        <v>2.7075000000000002E-2</v>
      </c>
      <c r="L63" s="16">
        <f t="shared" si="14"/>
        <v>4.3799999999999999E-2</v>
      </c>
      <c r="M63" s="8">
        <f t="shared" si="3"/>
        <v>95.359186268277185</v>
      </c>
    </row>
    <row r="64" spans="1:13" x14ac:dyDescent="0.2">
      <c r="A64">
        <v>11</v>
      </c>
      <c r="B64">
        <v>14.4</v>
      </c>
      <c r="C64" s="2" t="s">
        <v>5</v>
      </c>
      <c r="E64" s="16">
        <f t="shared" ref="E64:L64" si="15">E20*0.75</f>
        <v>1.7925E-2</v>
      </c>
      <c r="F64" s="16">
        <f t="shared" si="15"/>
        <v>2.01E-2</v>
      </c>
      <c r="G64" s="16">
        <f t="shared" si="15"/>
        <v>2.7075000000000002E-2</v>
      </c>
      <c r="H64" s="16">
        <f t="shared" si="15"/>
        <v>1.8450000000000001E-2</v>
      </c>
      <c r="I64" s="16">
        <f t="shared" si="15"/>
        <v>2.1524999999999999E-2</v>
      </c>
      <c r="J64" s="16">
        <f t="shared" si="15"/>
        <v>3.1724999999999996E-2</v>
      </c>
      <c r="K64" s="16">
        <f t="shared" si="15"/>
        <v>2.4E-2</v>
      </c>
      <c r="L64" s="16">
        <f t="shared" si="15"/>
        <v>4.0724999999999997E-2</v>
      </c>
      <c r="M64" s="8">
        <f t="shared" si="3"/>
        <v>95.670892131069124</v>
      </c>
    </row>
    <row r="65" spans="1:13" x14ac:dyDescent="0.2">
      <c r="A65">
        <v>15</v>
      </c>
      <c r="B65">
        <v>19.5</v>
      </c>
      <c r="C65" s="2" t="s">
        <v>5</v>
      </c>
      <c r="E65" s="16">
        <f t="shared" ref="E65:L65" si="16">E21*0.75</f>
        <v>1.6125E-2</v>
      </c>
      <c r="F65" s="16">
        <f t="shared" si="16"/>
        <v>1.83E-2</v>
      </c>
      <c r="G65" s="16">
        <f t="shared" si="16"/>
        <v>2.5274999999999999E-2</v>
      </c>
      <c r="H65" s="16">
        <f t="shared" si="16"/>
        <v>1.6650000000000002E-2</v>
      </c>
      <c r="I65" s="16">
        <f t="shared" si="16"/>
        <v>1.9724999999999999E-2</v>
      </c>
      <c r="J65" s="16">
        <f t="shared" si="16"/>
        <v>2.9925E-2</v>
      </c>
      <c r="K65" s="16">
        <f t="shared" si="16"/>
        <v>2.2200000000000001E-2</v>
      </c>
      <c r="L65" s="16">
        <f t="shared" si="16"/>
        <v>3.8849999999999996E-2</v>
      </c>
      <c r="M65" s="8">
        <f t="shared" si="3"/>
        <v>95.861958779357735</v>
      </c>
    </row>
    <row r="66" spans="1:13" x14ac:dyDescent="0.2">
      <c r="A66">
        <v>18.5</v>
      </c>
      <c r="B66">
        <v>23.9</v>
      </c>
      <c r="C66" s="2" t="s">
        <v>5</v>
      </c>
      <c r="E66" s="16">
        <f t="shared" ref="E66:L66" si="17">E22*0.75</f>
        <v>1.515E-2</v>
      </c>
      <c r="F66" s="16">
        <f t="shared" si="17"/>
        <v>1.7399999999999999E-2</v>
      </c>
      <c r="G66" s="16">
        <f t="shared" si="17"/>
        <v>2.4299999999999999E-2</v>
      </c>
      <c r="H66" s="16">
        <f t="shared" si="17"/>
        <v>1.5674999999999998E-2</v>
      </c>
      <c r="I66" s="16">
        <f t="shared" si="17"/>
        <v>1.8825000000000001E-2</v>
      </c>
      <c r="J66" s="16">
        <f t="shared" si="17"/>
        <v>2.8950000000000004E-2</v>
      </c>
      <c r="K66" s="16">
        <f t="shared" si="17"/>
        <v>2.1225000000000001E-2</v>
      </c>
      <c r="L66" s="16">
        <f t="shared" si="17"/>
        <v>3.7875000000000006E-2</v>
      </c>
      <c r="M66" s="8">
        <f t="shared" si="3"/>
        <v>95.961615353858448</v>
      </c>
    </row>
    <row r="67" spans="1:13" x14ac:dyDescent="0.2">
      <c r="A67">
        <v>22</v>
      </c>
      <c r="B67">
        <v>28.3</v>
      </c>
      <c r="C67" s="2" t="s">
        <v>5</v>
      </c>
      <c r="E67" s="16">
        <f t="shared" ref="E67:L67" si="18">E23*0.75</f>
        <v>1.455E-2</v>
      </c>
      <c r="F67" s="16">
        <f t="shared" si="18"/>
        <v>1.6725E-2</v>
      </c>
      <c r="G67" s="16">
        <f t="shared" si="18"/>
        <v>2.3700000000000002E-2</v>
      </c>
      <c r="H67" s="16">
        <f t="shared" si="18"/>
        <v>1.5075E-2</v>
      </c>
      <c r="I67" s="16">
        <f t="shared" si="18"/>
        <v>1.7325E-2</v>
      </c>
      <c r="J67" s="16">
        <f t="shared" si="18"/>
        <v>2.835E-2</v>
      </c>
      <c r="K67" s="16">
        <f t="shared" si="18"/>
        <v>2.0625000000000001E-2</v>
      </c>
      <c r="L67" s="16">
        <f t="shared" si="18"/>
        <v>3.7275000000000003E-2</v>
      </c>
      <c r="M67" s="8">
        <f t="shared" si="3"/>
        <v>96.023045530927419</v>
      </c>
    </row>
    <row r="68" spans="1:13" x14ac:dyDescent="0.2">
      <c r="A68">
        <v>30</v>
      </c>
      <c r="B68">
        <v>39.200000000000003</v>
      </c>
      <c r="C68" s="2" t="s">
        <v>5</v>
      </c>
      <c r="E68" s="16">
        <f t="shared" ref="E68:L68" si="19">E24*0.75</f>
        <v>1.3725000000000001E-2</v>
      </c>
      <c r="F68" s="16">
        <f t="shared" si="19"/>
        <v>1.5900000000000001E-2</v>
      </c>
      <c r="G68" s="16">
        <f t="shared" si="19"/>
        <v>2.2875E-2</v>
      </c>
      <c r="H68" s="16">
        <f t="shared" si="19"/>
        <v>1.4249999999999999E-2</v>
      </c>
      <c r="I68" s="16">
        <f t="shared" si="19"/>
        <v>1.7325E-2</v>
      </c>
      <c r="J68" s="16">
        <f t="shared" si="19"/>
        <v>2.7525000000000001E-2</v>
      </c>
      <c r="K68" s="16">
        <f t="shared" si="19"/>
        <v>1.9799999999999998E-2</v>
      </c>
      <c r="L68" s="16">
        <f t="shared" si="19"/>
        <v>3.6525000000000002E-2</v>
      </c>
      <c r="M68" s="8">
        <f t="shared" si="3"/>
        <v>96.099943941699365</v>
      </c>
    </row>
    <row r="69" spans="1:13" x14ac:dyDescent="0.2">
      <c r="A69">
        <v>37</v>
      </c>
      <c r="B69">
        <v>47</v>
      </c>
      <c r="C69" s="2" t="s">
        <v>5</v>
      </c>
      <c r="E69" s="16">
        <f t="shared" ref="E69:L69" si="20">E25*0.75</f>
        <v>1.32E-2</v>
      </c>
      <c r="F69" s="16">
        <f t="shared" si="20"/>
        <v>1.5435000000000001E-2</v>
      </c>
      <c r="G69" s="16">
        <f t="shared" si="20"/>
        <v>2.2350000000000002E-2</v>
      </c>
      <c r="H69" s="16">
        <f t="shared" si="20"/>
        <v>1.3725000000000001E-2</v>
      </c>
      <c r="I69" s="16">
        <f t="shared" si="20"/>
        <v>1.6799999999999999E-2</v>
      </c>
      <c r="J69" s="16">
        <f t="shared" si="20"/>
        <v>2.6999999999999996E-2</v>
      </c>
      <c r="K69" s="16">
        <f t="shared" si="20"/>
        <v>1.9275E-2</v>
      </c>
      <c r="L69" s="16">
        <f t="shared" si="20"/>
        <v>3.5924999999999999E-2</v>
      </c>
      <c r="M69" s="8">
        <f t="shared" si="3"/>
        <v>96.16155140636269</v>
      </c>
    </row>
    <row r="70" spans="1:13" x14ac:dyDescent="0.2">
      <c r="A70">
        <v>45</v>
      </c>
      <c r="B70">
        <v>56.9</v>
      </c>
      <c r="C70" s="2" t="s">
        <v>5</v>
      </c>
      <c r="E70" s="16">
        <f t="shared" ref="E70:L70" si="21">E26*0.75</f>
        <v>1.2825E-2</v>
      </c>
      <c r="F70" s="16">
        <f t="shared" si="21"/>
        <v>1.5075E-2</v>
      </c>
      <c r="G70" s="16">
        <f t="shared" si="21"/>
        <v>2.1975000000000001E-2</v>
      </c>
      <c r="H70" s="16">
        <f t="shared" si="21"/>
        <v>1.3350000000000001E-2</v>
      </c>
      <c r="I70" s="16">
        <f t="shared" si="21"/>
        <v>1.6500000000000001E-2</v>
      </c>
      <c r="J70" s="16">
        <f t="shared" si="21"/>
        <v>2.6624999999999996E-2</v>
      </c>
      <c r="K70" s="16">
        <f t="shared" si="21"/>
        <v>1.89E-2</v>
      </c>
      <c r="L70" s="16">
        <f t="shared" si="21"/>
        <v>3.5625000000000004E-2</v>
      </c>
      <c r="M70" s="8">
        <f t="shared" si="3"/>
        <v>96.192384769539075</v>
      </c>
    </row>
    <row r="71" spans="1:13" x14ac:dyDescent="0.2">
      <c r="A71">
        <v>55</v>
      </c>
      <c r="B71">
        <v>68.400000000000006</v>
      </c>
      <c r="C71" s="2" t="s">
        <v>5</v>
      </c>
      <c r="E71" s="16">
        <f t="shared" ref="E71:L71" si="22">E27*0.75</f>
        <v>1.2149999999999999E-2</v>
      </c>
      <c r="F71" s="16">
        <f t="shared" si="22"/>
        <v>1.4475000000000002E-2</v>
      </c>
      <c r="G71" s="16">
        <f t="shared" si="22"/>
        <v>2.1750000000000002E-2</v>
      </c>
      <c r="H71" s="16">
        <f t="shared" si="22"/>
        <v>1.2750000000000001E-2</v>
      </c>
      <c r="I71" s="16">
        <f t="shared" si="22"/>
        <v>1.5975E-2</v>
      </c>
      <c r="J71" s="16">
        <f t="shared" si="22"/>
        <v>2.6474999999999999E-2</v>
      </c>
      <c r="K71" s="16">
        <f t="shared" si="22"/>
        <v>1.8525E-2</v>
      </c>
      <c r="L71" s="16">
        <f t="shared" si="22"/>
        <v>3.5549999999999998E-2</v>
      </c>
      <c r="M71" s="8">
        <f t="shared" si="3"/>
        <v>96.200096200096212</v>
      </c>
    </row>
    <row r="72" spans="1:13" x14ac:dyDescent="0.2">
      <c r="A72">
        <v>75</v>
      </c>
      <c r="B72">
        <v>92.8</v>
      </c>
      <c r="C72" s="2" t="s">
        <v>5</v>
      </c>
      <c r="E72" s="16">
        <f t="shared" ref="E72:L72" si="23">E28*0.75</f>
        <v>1.1850000000000001E-2</v>
      </c>
      <c r="F72" s="16">
        <f t="shared" si="23"/>
        <v>1.4100000000000001E-2</v>
      </c>
      <c r="G72" s="16">
        <f t="shared" si="23"/>
        <v>2.1375000000000002E-2</v>
      </c>
      <c r="H72" s="16">
        <f t="shared" si="23"/>
        <v>1.2375000000000001E-2</v>
      </c>
      <c r="I72" s="16">
        <f t="shared" si="23"/>
        <v>1.5599999999999999E-2</v>
      </c>
      <c r="J72" s="16">
        <f t="shared" si="23"/>
        <v>2.6099999999999998E-2</v>
      </c>
      <c r="K72" s="16">
        <f t="shared" si="23"/>
        <v>1.8149999999999999E-2</v>
      </c>
      <c r="L72" s="16">
        <f t="shared" si="23"/>
        <v>3.5174999999999998E-2</v>
      </c>
      <c r="M72" s="8">
        <f t="shared" si="3"/>
        <v>96.238671906327696</v>
      </c>
    </row>
    <row r="73" spans="1:13" x14ac:dyDescent="0.2">
      <c r="A73">
        <v>90</v>
      </c>
      <c r="B73">
        <v>111</v>
      </c>
      <c r="C73" s="2" t="s">
        <v>5</v>
      </c>
      <c r="E73" s="16">
        <f t="shared" ref="E73:L73" si="24">E29*0.75</f>
        <v>1.1625E-2</v>
      </c>
      <c r="F73" s="16">
        <f t="shared" si="24"/>
        <v>1.3949999999999999E-2</v>
      </c>
      <c r="G73" s="16">
        <f t="shared" si="24"/>
        <v>2.1149999999999999E-2</v>
      </c>
      <c r="H73" s="16">
        <f t="shared" si="24"/>
        <v>1.2149999999999999E-2</v>
      </c>
      <c r="I73" s="16">
        <f t="shared" si="24"/>
        <v>1.5375E-2</v>
      </c>
      <c r="J73" s="16">
        <f t="shared" si="24"/>
        <v>2.5875000000000002E-2</v>
      </c>
      <c r="K73" s="16">
        <f t="shared" si="24"/>
        <v>1.7925E-2</v>
      </c>
      <c r="L73" s="16">
        <f t="shared" si="24"/>
        <v>3.4950000000000002E-2</v>
      </c>
      <c r="M73" s="8">
        <f t="shared" si="3"/>
        <v>96.261832183539227</v>
      </c>
    </row>
    <row r="74" spans="1:13" x14ac:dyDescent="0.2">
      <c r="A74">
        <v>110</v>
      </c>
      <c r="B74">
        <v>135</v>
      </c>
      <c r="C74" s="2" t="s">
        <v>5</v>
      </c>
      <c r="E74" s="16">
        <f t="shared" ref="E74:L74" si="25">E30*0.75</f>
        <v>9.2999999999999992E-3</v>
      </c>
      <c r="F74" s="16">
        <f t="shared" si="25"/>
        <v>1.11E-2</v>
      </c>
      <c r="G74" s="16">
        <f t="shared" si="25"/>
        <v>1.7025000000000002E-2</v>
      </c>
      <c r="H74" s="16">
        <f t="shared" si="25"/>
        <v>9.8999999999999991E-3</v>
      </c>
      <c r="I74" s="16">
        <f t="shared" si="25"/>
        <v>1.26E-2</v>
      </c>
      <c r="J74" s="16">
        <f t="shared" si="25"/>
        <v>2.1825000000000001E-2</v>
      </c>
      <c r="K74" s="16">
        <f t="shared" si="25"/>
        <v>1.515E-2</v>
      </c>
      <c r="L74" s="16">
        <f t="shared" si="25"/>
        <v>3.0824999999999998E-2</v>
      </c>
      <c r="M74" s="8">
        <f t="shared" si="3"/>
        <v>96.688421561518012</v>
      </c>
    </row>
    <row r="75" spans="1:13" x14ac:dyDescent="0.2">
      <c r="A75">
        <v>132</v>
      </c>
      <c r="B75">
        <v>162</v>
      </c>
      <c r="C75" s="2" t="s">
        <v>5</v>
      </c>
      <c r="E75" s="16">
        <f t="shared" ref="E75:L75" si="26">E31*0.75</f>
        <v>9.2250000000000006E-3</v>
      </c>
      <c r="F75" s="16">
        <f t="shared" si="26"/>
        <v>1.1025E-2</v>
      </c>
      <c r="G75" s="16">
        <f t="shared" si="26"/>
        <v>1.695E-2</v>
      </c>
      <c r="H75" s="16">
        <f t="shared" si="26"/>
        <v>9.75E-3</v>
      </c>
      <c r="I75" s="16">
        <f t="shared" si="26"/>
        <v>1.2525E-2</v>
      </c>
      <c r="J75" s="16">
        <f t="shared" si="26"/>
        <v>2.1675E-2</v>
      </c>
      <c r="K75" s="16">
        <f t="shared" si="26"/>
        <v>1.5075E-2</v>
      </c>
      <c r="L75" s="16">
        <f t="shared" si="26"/>
        <v>3.075E-2</v>
      </c>
      <c r="M75" s="8">
        <f t="shared" si="3"/>
        <v>96.696212731668012</v>
      </c>
    </row>
    <row r="76" spans="1:13" x14ac:dyDescent="0.2">
      <c r="A76">
        <v>160</v>
      </c>
      <c r="B76">
        <v>196</v>
      </c>
      <c r="C76" s="2" t="s">
        <v>5</v>
      </c>
      <c r="E76" s="16">
        <f t="shared" ref="E76:L76" si="27">E32*0.75</f>
        <v>9.1500000000000001E-3</v>
      </c>
      <c r="F76" s="16">
        <f t="shared" si="27"/>
        <v>1.095E-2</v>
      </c>
      <c r="G76" s="16">
        <f t="shared" si="27"/>
        <v>1.6875000000000001E-2</v>
      </c>
      <c r="H76" s="16">
        <f t="shared" si="27"/>
        <v>9.6749999999999996E-3</v>
      </c>
      <c r="I76" s="16">
        <f t="shared" si="27"/>
        <v>1.2449999999999999E-2</v>
      </c>
      <c r="J76" s="16">
        <f t="shared" si="27"/>
        <v>2.1600000000000001E-2</v>
      </c>
      <c r="K76" s="16">
        <f t="shared" si="27"/>
        <v>1.4999999999999999E-2</v>
      </c>
      <c r="L76" s="16">
        <f t="shared" si="27"/>
        <v>3.0675000000000001E-2</v>
      </c>
      <c r="M76" s="8">
        <f t="shared" si="3"/>
        <v>96.704005157546945</v>
      </c>
    </row>
    <row r="77" spans="1:13" x14ac:dyDescent="0.2">
      <c r="A77">
        <v>200</v>
      </c>
      <c r="B77">
        <v>245</v>
      </c>
      <c r="C77" s="2" t="s">
        <v>5</v>
      </c>
      <c r="E77" s="16">
        <f t="shared" ref="E77:L77" si="28">E33*0.75</f>
        <v>9.0749999999999997E-3</v>
      </c>
      <c r="F77" s="16">
        <f t="shared" si="28"/>
        <v>1.0875000000000001E-2</v>
      </c>
      <c r="G77" s="16">
        <f t="shared" si="28"/>
        <v>1.6799999999999999E-2</v>
      </c>
      <c r="H77" s="16">
        <f t="shared" si="28"/>
        <v>9.6000000000000009E-3</v>
      </c>
      <c r="I77" s="16">
        <f t="shared" si="28"/>
        <v>1.2375000000000001E-2</v>
      </c>
      <c r="J77" s="16">
        <f t="shared" si="28"/>
        <v>2.1524999999999999E-2</v>
      </c>
      <c r="K77" s="16">
        <f t="shared" si="28"/>
        <v>1.4850000000000002E-2</v>
      </c>
      <c r="L77" s="16">
        <f t="shared" si="28"/>
        <v>3.0525E-2</v>
      </c>
      <c r="M77" s="8">
        <f t="shared" si="3"/>
        <v>96.719593777706137</v>
      </c>
    </row>
    <row r="78" spans="1:13" x14ac:dyDescent="0.2">
      <c r="A78">
        <v>250</v>
      </c>
      <c r="B78">
        <v>302</v>
      </c>
      <c r="C78" s="2" t="s">
        <v>5</v>
      </c>
      <c r="E78" s="16">
        <f t="shared" ref="E78:L78" si="29">E34*0.75</f>
        <v>8.7749999999999998E-3</v>
      </c>
      <c r="F78" s="16">
        <f t="shared" si="29"/>
        <v>1.065E-2</v>
      </c>
      <c r="G78" s="16">
        <f t="shared" si="29"/>
        <v>1.6799999999999999E-2</v>
      </c>
      <c r="H78" s="16">
        <f t="shared" si="29"/>
        <v>9.2999999999999992E-3</v>
      </c>
      <c r="I78" s="16">
        <f t="shared" si="29"/>
        <v>1.2074999999999999E-2</v>
      </c>
      <c r="J78" s="16">
        <f t="shared" si="29"/>
        <v>2.1600000000000001E-2</v>
      </c>
      <c r="K78" s="16">
        <f t="shared" si="29"/>
        <v>1.4624999999999999E-2</v>
      </c>
      <c r="L78" s="16">
        <f t="shared" si="29"/>
        <v>3.075E-2</v>
      </c>
      <c r="M78" s="8">
        <f t="shared" si="3"/>
        <v>96.696212731668012</v>
      </c>
    </row>
    <row r="79" spans="1:13" x14ac:dyDescent="0.2">
      <c r="A79">
        <v>315</v>
      </c>
      <c r="B79">
        <v>381</v>
      </c>
      <c r="C79" s="2" t="s">
        <v>5</v>
      </c>
      <c r="E79" s="16">
        <f t="shared" ref="E79:L79" si="30">E35*0.75</f>
        <v>8.6999999999999994E-3</v>
      </c>
      <c r="F79" s="16">
        <f t="shared" si="30"/>
        <v>1.0574999999999999E-2</v>
      </c>
      <c r="G79" s="16">
        <f t="shared" si="30"/>
        <v>1.6725E-2</v>
      </c>
      <c r="H79" s="16">
        <f t="shared" si="30"/>
        <v>9.2250000000000006E-3</v>
      </c>
      <c r="I79" s="16">
        <f t="shared" si="30"/>
        <v>1.2074999999999999E-2</v>
      </c>
      <c r="J79" s="16">
        <f t="shared" si="30"/>
        <v>2.1524999999999999E-2</v>
      </c>
      <c r="K79" s="16">
        <f t="shared" si="30"/>
        <v>1.455E-2</v>
      </c>
      <c r="L79" s="16">
        <f t="shared" si="30"/>
        <v>3.0675000000000001E-2</v>
      </c>
      <c r="M79" s="8">
        <f t="shared" si="3"/>
        <v>96.704005157546945</v>
      </c>
    </row>
    <row r="80" spans="1:13" x14ac:dyDescent="0.2">
      <c r="A80">
        <v>355</v>
      </c>
      <c r="B80">
        <v>429</v>
      </c>
      <c r="C80" s="2" t="s">
        <v>5</v>
      </c>
      <c r="E80" s="16">
        <f t="shared" ref="E80:L80" si="31">E36*0.75</f>
        <v>8.6999999999999994E-3</v>
      </c>
      <c r="F80" s="16">
        <f t="shared" si="31"/>
        <v>1.0574999999999999E-2</v>
      </c>
      <c r="G80" s="16">
        <f t="shared" si="31"/>
        <v>1.6725E-2</v>
      </c>
      <c r="H80" s="16">
        <f t="shared" si="31"/>
        <v>9.2250000000000006E-3</v>
      </c>
      <c r="I80" s="16">
        <f t="shared" si="31"/>
        <v>1.2E-2</v>
      </c>
      <c r="J80" s="16">
        <f t="shared" si="31"/>
        <v>2.1524999999999999E-2</v>
      </c>
      <c r="K80" s="16">
        <f t="shared" si="31"/>
        <v>1.455E-2</v>
      </c>
      <c r="L80" s="16">
        <f t="shared" si="31"/>
        <v>3.0675000000000001E-2</v>
      </c>
      <c r="M80" s="8">
        <f t="shared" si="3"/>
        <v>96.704005157546945</v>
      </c>
    </row>
    <row r="81" spans="1:13" x14ac:dyDescent="0.2">
      <c r="A81">
        <v>400</v>
      </c>
      <c r="B81">
        <v>483</v>
      </c>
      <c r="C81" s="2" t="s">
        <v>5</v>
      </c>
      <c r="E81" s="16">
        <f t="shared" ref="E81:L81" si="32">E37*0.75</f>
        <v>8.6999999999999994E-3</v>
      </c>
      <c r="F81" s="16">
        <f t="shared" si="32"/>
        <v>1.0574999999999999E-2</v>
      </c>
      <c r="G81" s="16">
        <f t="shared" si="32"/>
        <v>1.6725E-2</v>
      </c>
      <c r="H81" s="16">
        <f t="shared" si="32"/>
        <v>9.2250000000000006E-3</v>
      </c>
      <c r="I81" s="16">
        <f t="shared" si="32"/>
        <v>1.2E-2</v>
      </c>
      <c r="J81" s="16">
        <f t="shared" si="32"/>
        <v>2.1524999999999999E-2</v>
      </c>
      <c r="K81" s="16">
        <f t="shared" si="32"/>
        <v>1.455E-2</v>
      </c>
      <c r="L81" s="16">
        <f t="shared" si="32"/>
        <v>3.0675000000000001E-2</v>
      </c>
      <c r="M81" s="8">
        <f t="shared" si="3"/>
        <v>96.704005157546945</v>
      </c>
    </row>
    <row r="82" spans="1:13" x14ac:dyDescent="0.2">
      <c r="A82">
        <v>500</v>
      </c>
      <c r="B82">
        <v>604</v>
      </c>
      <c r="C82" s="2" t="s">
        <v>5</v>
      </c>
      <c r="E82" s="16">
        <f t="shared" ref="E82:L82" si="33">E38*0.75</f>
        <v>8.6250000000000007E-3</v>
      </c>
      <c r="F82" s="16">
        <f t="shared" si="33"/>
        <v>1.0500000000000001E-2</v>
      </c>
      <c r="G82" s="16">
        <f t="shared" si="33"/>
        <v>1.6650000000000002E-2</v>
      </c>
      <c r="H82" s="16">
        <f t="shared" si="33"/>
        <v>9.1500000000000001E-3</v>
      </c>
      <c r="I82" s="16">
        <f t="shared" si="33"/>
        <v>1.2E-2</v>
      </c>
      <c r="J82" s="16">
        <f t="shared" si="33"/>
        <v>2.145E-2</v>
      </c>
      <c r="K82" s="16">
        <f t="shared" si="33"/>
        <v>1.455E-2</v>
      </c>
      <c r="L82" s="16">
        <f t="shared" si="33"/>
        <v>3.0600000000000002E-2</v>
      </c>
      <c r="M82" s="8">
        <f t="shared" si="3"/>
        <v>96.711798839458424</v>
      </c>
    </row>
    <row r="83" spans="1:13" x14ac:dyDescent="0.2">
      <c r="A83">
        <v>560</v>
      </c>
      <c r="B83">
        <v>677</v>
      </c>
      <c r="C83" s="2" t="s">
        <v>5</v>
      </c>
      <c r="E83" s="16">
        <f t="shared" ref="E83:L83" si="34">E39*0.75</f>
        <v>8.6250000000000007E-3</v>
      </c>
      <c r="F83" s="16">
        <f t="shared" si="34"/>
        <v>1.0500000000000001E-2</v>
      </c>
      <c r="G83" s="16">
        <f t="shared" si="34"/>
        <v>1.6650000000000002E-2</v>
      </c>
      <c r="H83" s="16">
        <f t="shared" si="34"/>
        <v>9.1500000000000001E-3</v>
      </c>
      <c r="I83" s="16">
        <f t="shared" si="34"/>
        <v>1.2E-2</v>
      </c>
      <c r="J83" s="16">
        <f t="shared" si="34"/>
        <v>2.145E-2</v>
      </c>
      <c r="K83" s="16">
        <f t="shared" si="34"/>
        <v>1.4475000000000002E-2</v>
      </c>
      <c r="L83" s="16">
        <f t="shared" si="34"/>
        <v>3.0600000000000002E-2</v>
      </c>
      <c r="M83" s="8">
        <f t="shared" si="3"/>
        <v>96.711798839458424</v>
      </c>
    </row>
    <row r="84" spans="1:13" x14ac:dyDescent="0.2">
      <c r="A84">
        <v>630</v>
      </c>
      <c r="B84">
        <v>761</v>
      </c>
      <c r="C84" s="2" t="s">
        <v>5</v>
      </c>
      <c r="E84" s="16">
        <f t="shared" ref="E84:L84" si="35">E40*0.75</f>
        <v>8.6250000000000007E-3</v>
      </c>
      <c r="F84" s="16">
        <f t="shared" si="35"/>
        <v>1.0500000000000001E-2</v>
      </c>
      <c r="G84" s="16">
        <f t="shared" si="35"/>
        <v>1.6650000000000002E-2</v>
      </c>
      <c r="H84" s="16">
        <f t="shared" si="35"/>
        <v>9.1500000000000001E-3</v>
      </c>
      <c r="I84" s="16">
        <f t="shared" si="35"/>
        <v>1.2E-2</v>
      </c>
      <c r="J84" s="16">
        <f t="shared" si="35"/>
        <v>2.145E-2</v>
      </c>
      <c r="K84" s="16">
        <f t="shared" si="35"/>
        <v>1.4475000000000002E-2</v>
      </c>
      <c r="L84" s="16">
        <f t="shared" si="35"/>
        <v>3.0600000000000002E-2</v>
      </c>
      <c r="M84" s="8">
        <f t="shared" si="3"/>
        <v>96.711798839458424</v>
      </c>
    </row>
    <row r="85" spans="1:13" x14ac:dyDescent="0.2">
      <c r="A85">
        <v>710</v>
      </c>
      <c r="B85">
        <v>858</v>
      </c>
      <c r="C85" s="2" t="s">
        <v>5</v>
      </c>
      <c r="E85" s="16">
        <f t="shared" ref="E85:L85" si="36">E41*0.75</f>
        <v>8.6250000000000007E-3</v>
      </c>
      <c r="F85" s="16">
        <f t="shared" si="36"/>
        <v>1.0500000000000001E-2</v>
      </c>
      <c r="G85" s="16">
        <f t="shared" si="36"/>
        <v>1.6650000000000002E-2</v>
      </c>
      <c r="H85" s="16">
        <f t="shared" si="36"/>
        <v>9.1500000000000001E-3</v>
      </c>
      <c r="I85" s="16">
        <f t="shared" si="36"/>
        <v>1.1925000000000002E-2</v>
      </c>
      <c r="J85" s="16">
        <f t="shared" si="36"/>
        <v>2.145E-2</v>
      </c>
      <c r="K85" s="16">
        <f t="shared" si="36"/>
        <v>1.4475000000000002E-2</v>
      </c>
      <c r="L85" s="16">
        <f t="shared" si="36"/>
        <v>3.0600000000000002E-2</v>
      </c>
      <c r="M85" s="8">
        <f t="shared" si="3"/>
        <v>96.711798839458424</v>
      </c>
    </row>
    <row r="86" spans="1:13" x14ac:dyDescent="0.2">
      <c r="A86">
        <v>800</v>
      </c>
      <c r="B86">
        <v>967</v>
      </c>
      <c r="C86" s="2" t="s">
        <v>5</v>
      </c>
      <c r="E86" s="16">
        <f t="shared" ref="E86:L86" si="37">E42*0.75</f>
        <v>8.6250000000000007E-3</v>
      </c>
      <c r="F86" s="16">
        <f t="shared" si="37"/>
        <v>1.0500000000000001E-2</v>
      </c>
      <c r="G86" s="16">
        <f t="shared" si="37"/>
        <v>1.6650000000000002E-2</v>
      </c>
      <c r="H86" s="16">
        <f t="shared" si="37"/>
        <v>9.1500000000000001E-3</v>
      </c>
      <c r="I86" s="16">
        <f t="shared" si="37"/>
        <v>1.1925000000000002E-2</v>
      </c>
      <c r="J86" s="16">
        <f t="shared" si="37"/>
        <v>2.145E-2</v>
      </c>
      <c r="K86" s="16">
        <f t="shared" si="37"/>
        <v>1.4475000000000002E-2</v>
      </c>
      <c r="L86" s="16">
        <f t="shared" si="37"/>
        <v>3.0600000000000002E-2</v>
      </c>
      <c r="M86" s="8">
        <f t="shared" si="3"/>
        <v>96.711798839458424</v>
      </c>
    </row>
    <row r="87" spans="1:13" x14ac:dyDescent="0.2">
      <c r="A87">
        <v>900</v>
      </c>
      <c r="B87">
        <v>1088</v>
      </c>
      <c r="C87" s="2" t="s">
        <v>5</v>
      </c>
      <c r="E87" s="16">
        <f t="shared" ref="E87:L87" si="38">E43*0.75</f>
        <v>8.6250000000000007E-3</v>
      </c>
      <c r="F87" s="16">
        <f t="shared" si="38"/>
        <v>1.0425E-2</v>
      </c>
      <c r="G87" s="16">
        <f t="shared" si="38"/>
        <v>1.6574999999999999E-2</v>
      </c>
      <c r="H87" s="16">
        <f t="shared" si="38"/>
        <v>9.0749999999999997E-3</v>
      </c>
      <c r="I87" s="16">
        <f t="shared" si="38"/>
        <v>1.1925000000000002E-2</v>
      </c>
      <c r="J87" s="16">
        <f t="shared" si="38"/>
        <v>2.1375000000000002E-2</v>
      </c>
      <c r="K87" s="16">
        <f t="shared" si="38"/>
        <v>1.4475000000000002E-2</v>
      </c>
      <c r="L87" s="16">
        <f t="shared" si="38"/>
        <v>3.0600000000000002E-2</v>
      </c>
      <c r="M87" s="8">
        <f t="shared" si="3"/>
        <v>96.711798839458424</v>
      </c>
    </row>
    <row r="88" spans="1:13" x14ac:dyDescent="0.2">
      <c r="A88">
        <v>1000</v>
      </c>
      <c r="B88">
        <v>1209</v>
      </c>
      <c r="C88" s="2" t="s">
        <v>5</v>
      </c>
      <c r="E88" s="16">
        <f t="shared" ref="E88:L88" si="39">E44*0.75</f>
        <v>8.5500000000000003E-3</v>
      </c>
      <c r="F88" s="16">
        <f t="shared" si="39"/>
        <v>1.0425E-2</v>
      </c>
      <c r="G88" s="16">
        <f t="shared" si="39"/>
        <v>1.6574999999999999E-2</v>
      </c>
      <c r="H88" s="16">
        <f t="shared" si="39"/>
        <v>9.0749999999999997E-3</v>
      </c>
      <c r="I88" s="16">
        <f t="shared" si="39"/>
        <v>1.1925000000000002E-2</v>
      </c>
      <c r="J88" s="16">
        <f t="shared" si="39"/>
        <v>2.1375000000000002E-2</v>
      </c>
      <c r="K88" s="16">
        <f t="shared" si="39"/>
        <v>1.4475000000000002E-2</v>
      </c>
      <c r="L88" s="16">
        <f t="shared" si="39"/>
        <v>3.0600000000000002E-2</v>
      </c>
      <c r="M88" s="8">
        <f t="shared" si="3"/>
        <v>96.711798839458424</v>
      </c>
    </row>
    <row r="91" spans="1:13" x14ac:dyDescent="0.2">
      <c r="D91" s="3" t="s">
        <v>0</v>
      </c>
      <c r="M91" s="3" t="s">
        <v>23</v>
      </c>
    </row>
    <row r="92" spans="1:13" x14ac:dyDescent="0.2">
      <c r="A92" s="3" t="s">
        <v>33</v>
      </c>
      <c r="B92" s="3" t="s">
        <v>36</v>
      </c>
      <c r="D92" s="2" t="s">
        <v>1</v>
      </c>
      <c r="E92">
        <v>0</v>
      </c>
      <c r="F92">
        <v>0</v>
      </c>
      <c r="G92">
        <v>0</v>
      </c>
      <c r="H92">
        <v>0.5</v>
      </c>
      <c r="I92">
        <v>0.5</v>
      </c>
      <c r="J92">
        <v>0.5</v>
      </c>
      <c r="K92">
        <v>0.9</v>
      </c>
      <c r="L92" s="2">
        <v>0.9</v>
      </c>
      <c r="M92">
        <v>0.9</v>
      </c>
    </row>
    <row r="93" spans="1:13" x14ac:dyDescent="0.2">
      <c r="A93" s="3" t="s">
        <v>34</v>
      </c>
      <c r="B93" s="3" t="s">
        <v>34</v>
      </c>
      <c r="C93" s="3" t="s">
        <v>39</v>
      </c>
      <c r="D93" s="4" t="s">
        <v>4</v>
      </c>
      <c r="E93">
        <v>0.25</v>
      </c>
      <c r="F93">
        <v>0.5</v>
      </c>
      <c r="G93">
        <v>1</v>
      </c>
      <c r="H93">
        <v>0.25</v>
      </c>
      <c r="I93">
        <v>0.5</v>
      </c>
      <c r="J93">
        <v>1</v>
      </c>
      <c r="K93">
        <v>0.5</v>
      </c>
      <c r="L93" s="2">
        <v>1</v>
      </c>
      <c r="M93">
        <v>1</v>
      </c>
    </row>
    <row r="94" spans="1:13" x14ac:dyDescent="0.2">
      <c r="A94" s="2" t="s">
        <v>35</v>
      </c>
      <c r="B94" s="2" t="s">
        <v>37</v>
      </c>
    </row>
    <row r="95" spans="1:13" x14ac:dyDescent="0.2">
      <c r="A95">
        <v>0.12</v>
      </c>
      <c r="B95">
        <v>0.27800000000000002</v>
      </c>
      <c r="C95" s="2" t="s">
        <v>24</v>
      </c>
      <c r="E95" s="16">
        <f>E51*0.75</f>
        <v>0.19006875000000001</v>
      </c>
      <c r="F95" s="16">
        <f t="shared" ref="F95:L95" si="40">F51*0.75</f>
        <v>0.19034999999999996</v>
      </c>
      <c r="G95" s="16">
        <f t="shared" si="40"/>
        <v>0.19293750000000004</v>
      </c>
      <c r="H95" s="16">
        <f t="shared" si="40"/>
        <v>0.19063124999999997</v>
      </c>
      <c r="I95" s="16">
        <f t="shared" si="40"/>
        <v>0.19147499999999998</v>
      </c>
      <c r="J95" s="16">
        <f t="shared" si="40"/>
        <v>0.19597499999999998</v>
      </c>
      <c r="K95" s="16">
        <f t="shared" si="40"/>
        <v>0.19344374999999997</v>
      </c>
      <c r="L95" s="16">
        <f t="shared" si="40"/>
        <v>0.20165624999999998</v>
      </c>
      <c r="M95" s="8">
        <f>0.9/(0.9+L95)*100</f>
        <v>81.695174878733724</v>
      </c>
    </row>
    <row r="96" spans="1:13" x14ac:dyDescent="0.2">
      <c r="A96">
        <v>0.18</v>
      </c>
      <c r="B96">
        <v>0.38100000000000001</v>
      </c>
      <c r="C96" s="2" t="s">
        <v>24</v>
      </c>
      <c r="E96" s="16">
        <f t="shared" ref="E96:L96" si="41">E52*0.75</f>
        <v>0.14197500000000002</v>
      </c>
      <c r="F96" s="16">
        <f t="shared" si="41"/>
        <v>0.14220000000000002</v>
      </c>
      <c r="G96" s="16">
        <f t="shared" si="41"/>
        <v>0.14484374999999999</v>
      </c>
      <c r="H96" s="16">
        <f t="shared" si="41"/>
        <v>0.14253749999999998</v>
      </c>
      <c r="I96" s="16">
        <f t="shared" si="41"/>
        <v>0.14332500000000001</v>
      </c>
      <c r="J96" s="16">
        <f t="shared" si="41"/>
        <v>0.14782499999999998</v>
      </c>
      <c r="K96" s="16">
        <f t="shared" si="41"/>
        <v>0.14529375</v>
      </c>
      <c r="L96" s="16">
        <f t="shared" si="41"/>
        <v>0.15356250000000002</v>
      </c>
      <c r="M96" s="8">
        <f t="shared" ref="M96:M132" si="42">0.9/(0.9+L96)*100</f>
        <v>85.424452749599581</v>
      </c>
    </row>
    <row r="97" spans="1:13" x14ac:dyDescent="0.2">
      <c r="A97">
        <v>0.25</v>
      </c>
      <c r="B97" s="17">
        <v>0.5</v>
      </c>
      <c r="C97" s="2" t="s">
        <v>24</v>
      </c>
      <c r="E97" s="16">
        <f t="shared" ref="E97:L97" si="43">E53*0.75</f>
        <v>0.11103749999999998</v>
      </c>
      <c r="F97" s="16">
        <f t="shared" si="43"/>
        <v>0.11126250000000001</v>
      </c>
      <c r="G97" s="16">
        <f t="shared" si="43"/>
        <v>0.11390625000000001</v>
      </c>
      <c r="H97" s="16">
        <f t="shared" si="43"/>
        <v>0.11159999999999999</v>
      </c>
      <c r="I97" s="16">
        <f t="shared" si="43"/>
        <v>0.11244375000000001</v>
      </c>
      <c r="J97" s="16">
        <f t="shared" si="43"/>
        <v>0.11688750000000001</v>
      </c>
      <c r="K97" s="16">
        <f t="shared" si="43"/>
        <v>0.1144125</v>
      </c>
      <c r="L97" s="16">
        <f t="shared" si="43"/>
        <v>0.12262500000000001</v>
      </c>
      <c r="M97" s="8">
        <f t="shared" si="42"/>
        <v>88.008800880088003</v>
      </c>
    </row>
    <row r="98" spans="1:13" x14ac:dyDescent="0.2">
      <c r="A98">
        <v>0.37</v>
      </c>
      <c r="B98">
        <v>0.69699999999999995</v>
      </c>
      <c r="C98" s="2" t="s">
        <v>24</v>
      </c>
      <c r="E98" s="16">
        <f t="shared" ref="E98:L98" si="44">E54*0.75</f>
        <v>8.3081249999999995E-2</v>
      </c>
      <c r="F98" s="16">
        <f t="shared" si="44"/>
        <v>8.3362500000000006E-2</v>
      </c>
      <c r="G98" s="16">
        <f t="shared" si="44"/>
        <v>8.6006250000000006E-2</v>
      </c>
      <c r="H98" s="16">
        <f t="shared" si="44"/>
        <v>8.3643750000000003E-2</v>
      </c>
      <c r="I98" s="16">
        <f t="shared" si="44"/>
        <v>8.4487499999999993E-2</v>
      </c>
      <c r="J98" s="16">
        <f t="shared" si="44"/>
        <v>8.8987499999999997E-2</v>
      </c>
      <c r="K98" s="16">
        <f t="shared" si="44"/>
        <v>8.6456249999999998E-2</v>
      </c>
      <c r="L98" s="16">
        <f t="shared" si="44"/>
        <v>9.4725000000000004E-2</v>
      </c>
      <c r="M98" s="8">
        <f t="shared" si="42"/>
        <v>90.477267586518877</v>
      </c>
    </row>
    <row r="99" spans="1:13" x14ac:dyDescent="0.2">
      <c r="A99">
        <v>0.55000000000000004</v>
      </c>
      <c r="B99">
        <v>0.97699999999999998</v>
      </c>
      <c r="C99" s="2" t="s">
        <v>24</v>
      </c>
      <c r="E99" s="16">
        <f t="shared" ref="E99:L99" si="45">E55*0.75</f>
        <v>6.2662499999999996E-2</v>
      </c>
      <c r="F99" s="16">
        <f t="shared" si="45"/>
        <v>6.2943749999999993E-2</v>
      </c>
      <c r="G99" s="16">
        <f t="shared" si="45"/>
        <v>6.5587499999999993E-2</v>
      </c>
      <c r="H99" s="16">
        <f t="shared" si="45"/>
        <v>6.3225000000000003E-2</v>
      </c>
      <c r="I99" s="16">
        <f t="shared" si="45"/>
        <v>6.4068750000000008E-2</v>
      </c>
      <c r="J99" s="16">
        <f t="shared" si="45"/>
        <v>6.8568749999999998E-2</v>
      </c>
      <c r="K99" s="16">
        <f t="shared" si="45"/>
        <v>6.6037499999999999E-2</v>
      </c>
      <c r="L99" s="16">
        <f t="shared" si="45"/>
        <v>7.430624999999999E-2</v>
      </c>
      <c r="M99" s="8">
        <f t="shared" si="42"/>
        <v>92.373419548524922</v>
      </c>
    </row>
    <row r="100" spans="1:13" x14ac:dyDescent="0.2">
      <c r="A100">
        <v>0.75</v>
      </c>
      <c r="B100">
        <v>1.29</v>
      </c>
      <c r="C100" s="2" t="s">
        <v>24</v>
      </c>
      <c r="E100" s="16">
        <f t="shared" ref="E100:L100" si="46">E56*0.75</f>
        <v>5.04E-2</v>
      </c>
      <c r="F100" s="16">
        <f t="shared" si="46"/>
        <v>5.0625000000000003E-2</v>
      </c>
      <c r="G100" s="16">
        <f t="shared" si="46"/>
        <v>5.3268750000000004E-2</v>
      </c>
      <c r="H100" s="16">
        <f t="shared" si="46"/>
        <v>5.0962499999999994E-2</v>
      </c>
      <c r="I100" s="16">
        <f t="shared" si="46"/>
        <v>5.1750000000000004E-2</v>
      </c>
      <c r="J100" s="16">
        <f t="shared" si="46"/>
        <v>5.6250000000000008E-2</v>
      </c>
      <c r="K100" s="16">
        <f t="shared" si="46"/>
        <v>5.3718749999999996E-2</v>
      </c>
      <c r="L100" s="16">
        <f t="shared" si="46"/>
        <v>6.1987500000000001E-2</v>
      </c>
      <c r="M100" s="8">
        <f t="shared" si="42"/>
        <v>93.556309203601913</v>
      </c>
    </row>
    <row r="101" spans="1:13" x14ac:dyDescent="0.2">
      <c r="A101">
        <v>1.1000000000000001</v>
      </c>
      <c r="B101">
        <v>1.71</v>
      </c>
      <c r="C101" s="2" t="s">
        <v>24</v>
      </c>
      <c r="E101" s="16">
        <f t="shared" ref="E101:L101" si="47">E57*0.75</f>
        <v>3.8587499999999997E-2</v>
      </c>
      <c r="F101" s="16">
        <f t="shared" si="47"/>
        <v>4.0106250000000003E-2</v>
      </c>
      <c r="G101" s="16">
        <f t="shared" si="47"/>
        <v>4.3987500000000006E-2</v>
      </c>
      <c r="H101" s="16">
        <f t="shared" si="47"/>
        <v>3.8981250000000002E-2</v>
      </c>
      <c r="I101" s="16">
        <f t="shared" si="47"/>
        <v>4.1231250000000004E-2</v>
      </c>
      <c r="J101" s="16">
        <f t="shared" si="47"/>
        <v>4.725E-2</v>
      </c>
      <c r="K101" s="16">
        <f t="shared" si="47"/>
        <v>4.3200000000000002E-2</v>
      </c>
      <c r="L101" s="16">
        <f t="shared" si="47"/>
        <v>5.349375E-2</v>
      </c>
      <c r="M101" s="8">
        <f t="shared" si="42"/>
        <v>94.38971152144417</v>
      </c>
    </row>
    <row r="102" spans="1:13" x14ac:dyDescent="0.2">
      <c r="A102">
        <v>1.5</v>
      </c>
      <c r="B102">
        <v>2.29</v>
      </c>
      <c r="C102" s="2" t="s">
        <v>24</v>
      </c>
      <c r="E102" s="16">
        <f t="shared" ref="E102:L102" si="48">E58*0.75</f>
        <v>3.1274999999999997E-2</v>
      </c>
      <c r="F102" s="16">
        <f t="shared" si="48"/>
        <v>3.2793749999999997E-2</v>
      </c>
      <c r="G102" s="16">
        <f t="shared" si="48"/>
        <v>3.6674999999999999E-2</v>
      </c>
      <c r="H102" s="16">
        <f t="shared" si="48"/>
        <v>3.1668749999999996E-2</v>
      </c>
      <c r="I102" s="16">
        <f t="shared" si="48"/>
        <v>3.3918749999999998E-2</v>
      </c>
      <c r="J102" s="16">
        <f t="shared" si="48"/>
        <v>3.9937499999999994E-2</v>
      </c>
      <c r="K102" s="16">
        <f t="shared" si="48"/>
        <v>3.5887499999999996E-2</v>
      </c>
      <c r="L102" s="16">
        <f t="shared" si="48"/>
        <v>4.6181250000000007E-2</v>
      </c>
      <c r="M102" s="8">
        <f t="shared" si="42"/>
        <v>95.119196242791745</v>
      </c>
    </row>
    <row r="103" spans="1:13" x14ac:dyDescent="0.2">
      <c r="A103">
        <v>2.2000000000000002</v>
      </c>
      <c r="B103">
        <v>3.3</v>
      </c>
      <c r="C103" s="2" t="s">
        <v>24</v>
      </c>
      <c r="E103" s="16">
        <f t="shared" ref="E103:L103" si="49">E59*0.75</f>
        <v>3.0656250000000003E-2</v>
      </c>
      <c r="F103" s="16">
        <f t="shared" si="49"/>
        <v>2.7112500000000001E-2</v>
      </c>
      <c r="G103" s="16">
        <f t="shared" si="49"/>
        <v>3.099375E-2</v>
      </c>
      <c r="H103" s="16">
        <f t="shared" si="49"/>
        <v>2.5931250000000003E-2</v>
      </c>
      <c r="I103" s="16">
        <f t="shared" si="49"/>
        <v>2.8237500000000002E-2</v>
      </c>
      <c r="J103" s="16">
        <f t="shared" si="49"/>
        <v>3.4256250000000002E-2</v>
      </c>
      <c r="K103" s="16">
        <f t="shared" si="49"/>
        <v>3.0206249999999997E-2</v>
      </c>
      <c r="L103" s="16">
        <f t="shared" si="49"/>
        <v>4.0499999999999994E-2</v>
      </c>
      <c r="M103" s="8">
        <f t="shared" si="42"/>
        <v>95.693779904306226</v>
      </c>
    </row>
    <row r="104" spans="1:13" x14ac:dyDescent="0.2">
      <c r="A104">
        <v>3</v>
      </c>
      <c r="B104">
        <v>4.4400000000000004</v>
      </c>
      <c r="C104" s="2" t="s">
        <v>24</v>
      </c>
      <c r="E104" s="16">
        <f t="shared" ref="E104:L104" si="50">E60*0.75</f>
        <v>2.2893750000000001E-2</v>
      </c>
      <c r="F104" s="16">
        <f t="shared" si="50"/>
        <v>2.4468750000000001E-2</v>
      </c>
      <c r="G104" s="16">
        <f t="shared" si="50"/>
        <v>2.835E-2</v>
      </c>
      <c r="H104" s="16">
        <f t="shared" si="50"/>
        <v>7.9312499999999991E-3</v>
      </c>
      <c r="I104" s="16">
        <f t="shared" si="50"/>
        <v>2.5593750000000002E-2</v>
      </c>
      <c r="J104" s="16">
        <f t="shared" si="50"/>
        <v>3.1612500000000002E-2</v>
      </c>
      <c r="K104" s="16">
        <f t="shared" si="50"/>
        <v>2.7562500000000004E-2</v>
      </c>
      <c r="L104" s="16">
        <f t="shared" si="50"/>
        <v>3.78E-2</v>
      </c>
      <c r="M104" s="8">
        <f t="shared" si="42"/>
        <v>95.969289827255295</v>
      </c>
    </row>
    <row r="105" spans="1:13" x14ac:dyDescent="0.2">
      <c r="A105">
        <v>4</v>
      </c>
      <c r="B105">
        <v>5.85</v>
      </c>
      <c r="C105" s="2" t="s">
        <v>24</v>
      </c>
      <c r="E105" s="16">
        <f t="shared" ref="E105:L105" si="51">E61*0.75</f>
        <v>2.1037500000000001E-2</v>
      </c>
      <c r="F105" s="16">
        <f t="shared" si="51"/>
        <v>2.2612500000000001E-2</v>
      </c>
      <c r="G105" s="16">
        <f t="shared" si="51"/>
        <v>2.6493750000000003E-2</v>
      </c>
      <c r="H105" s="16">
        <f t="shared" si="51"/>
        <v>2.14875E-2</v>
      </c>
      <c r="I105" s="16">
        <f t="shared" si="51"/>
        <v>2.3737499999999998E-2</v>
      </c>
      <c r="J105" s="16">
        <f t="shared" si="51"/>
        <v>2.9756250000000001E-2</v>
      </c>
      <c r="K105" s="16">
        <f t="shared" si="51"/>
        <v>2.570625E-2</v>
      </c>
      <c r="L105" s="16">
        <f t="shared" si="51"/>
        <v>3.5943749999999997E-2</v>
      </c>
      <c r="M105" s="8">
        <f t="shared" si="42"/>
        <v>96.159624977462585</v>
      </c>
    </row>
    <row r="106" spans="1:13" x14ac:dyDescent="0.2">
      <c r="A106">
        <v>5.5</v>
      </c>
      <c r="B106">
        <v>7.94</v>
      </c>
      <c r="C106" s="2" t="s">
        <v>24</v>
      </c>
      <c r="E106" s="16">
        <f t="shared" ref="E106:L106" si="52">E62*0.75</f>
        <v>1.8843749999999999E-2</v>
      </c>
      <c r="F106" s="16">
        <f t="shared" si="52"/>
        <v>2.0418749999999999E-2</v>
      </c>
      <c r="G106" s="16">
        <f t="shared" si="52"/>
        <v>2.4299999999999999E-2</v>
      </c>
      <c r="H106" s="16">
        <f t="shared" si="52"/>
        <v>1.9237499999999998E-2</v>
      </c>
      <c r="I106" s="16">
        <f t="shared" si="52"/>
        <v>2.154375E-2</v>
      </c>
      <c r="J106" s="16">
        <f t="shared" si="52"/>
        <v>2.7562500000000004E-2</v>
      </c>
      <c r="K106" s="16">
        <f t="shared" si="52"/>
        <v>2.3512499999999999E-2</v>
      </c>
      <c r="L106" s="16">
        <f t="shared" si="52"/>
        <v>3.3806250000000003E-2</v>
      </c>
      <c r="M106" s="8">
        <f t="shared" si="42"/>
        <v>96.379736160472262</v>
      </c>
    </row>
    <row r="107" spans="1:13" x14ac:dyDescent="0.2">
      <c r="A107">
        <v>7.5</v>
      </c>
      <c r="B107">
        <v>9.9499999999999993</v>
      </c>
      <c r="C107" s="2" t="s">
        <v>24</v>
      </c>
      <c r="E107" s="16">
        <f t="shared" ref="E107:L107" si="53">E63*0.75</f>
        <v>1.575E-2</v>
      </c>
      <c r="F107" s="16">
        <f t="shared" si="53"/>
        <v>1.7381250000000001E-2</v>
      </c>
      <c r="G107" s="16">
        <f t="shared" si="53"/>
        <v>2.2612500000000001E-2</v>
      </c>
      <c r="H107" s="16">
        <f t="shared" si="53"/>
        <v>1.6087500000000001E-2</v>
      </c>
      <c r="I107" s="16">
        <f t="shared" si="53"/>
        <v>1.8450000000000001E-2</v>
      </c>
      <c r="J107" s="16">
        <f t="shared" si="53"/>
        <v>2.6099999999999998E-2</v>
      </c>
      <c r="K107" s="16">
        <f t="shared" si="53"/>
        <v>2.0306250000000001E-2</v>
      </c>
      <c r="L107" s="16">
        <f t="shared" si="53"/>
        <v>3.2849999999999997E-2</v>
      </c>
      <c r="M107" s="8">
        <f t="shared" si="42"/>
        <v>96.478533526290406</v>
      </c>
    </row>
    <row r="108" spans="1:13" x14ac:dyDescent="0.2">
      <c r="A108">
        <v>11</v>
      </c>
      <c r="B108">
        <v>14.4</v>
      </c>
      <c r="C108" s="2" t="s">
        <v>24</v>
      </c>
      <c r="E108" s="16">
        <f t="shared" ref="E108:L108" si="54">E64*0.75</f>
        <v>1.3443750000000001E-2</v>
      </c>
      <c r="F108" s="16">
        <f t="shared" si="54"/>
        <v>1.5075E-2</v>
      </c>
      <c r="G108" s="16">
        <f t="shared" si="54"/>
        <v>2.0306250000000001E-2</v>
      </c>
      <c r="H108" s="16">
        <f t="shared" si="54"/>
        <v>1.3837500000000001E-2</v>
      </c>
      <c r="I108" s="16">
        <f t="shared" si="54"/>
        <v>1.6143749999999998E-2</v>
      </c>
      <c r="J108" s="16">
        <f t="shared" si="54"/>
        <v>2.3793749999999995E-2</v>
      </c>
      <c r="K108" s="16">
        <f t="shared" si="54"/>
        <v>1.8000000000000002E-2</v>
      </c>
      <c r="L108" s="16">
        <f t="shared" si="54"/>
        <v>3.0543749999999998E-2</v>
      </c>
      <c r="M108" s="8">
        <f t="shared" si="42"/>
        <v>96.717644925346065</v>
      </c>
    </row>
    <row r="109" spans="1:13" x14ac:dyDescent="0.2">
      <c r="A109">
        <v>15</v>
      </c>
      <c r="B109">
        <v>19.5</v>
      </c>
      <c r="C109" s="2" t="s">
        <v>24</v>
      </c>
      <c r="E109" s="16">
        <f t="shared" ref="E109:L109" si="55">E65*0.75</f>
        <v>1.209375E-2</v>
      </c>
      <c r="F109" s="16">
        <f t="shared" si="55"/>
        <v>1.3725000000000001E-2</v>
      </c>
      <c r="G109" s="16">
        <f t="shared" si="55"/>
        <v>1.8956250000000001E-2</v>
      </c>
      <c r="H109" s="16">
        <f t="shared" si="55"/>
        <v>1.2487500000000002E-2</v>
      </c>
      <c r="I109" s="16">
        <f t="shared" si="55"/>
        <v>1.479375E-2</v>
      </c>
      <c r="J109" s="16">
        <f t="shared" si="55"/>
        <v>2.2443749999999998E-2</v>
      </c>
      <c r="K109" s="16">
        <f t="shared" si="55"/>
        <v>1.6650000000000002E-2</v>
      </c>
      <c r="L109" s="16">
        <f t="shared" si="55"/>
        <v>2.9137499999999997E-2</v>
      </c>
      <c r="M109" s="8">
        <f t="shared" si="42"/>
        <v>96.864027121927592</v>
      </c>
    </row>
    <row r="110" spans="1:13" x14ac:dyDescent="0.2">
      <c r="A110">
        <v>18.5</v>
      </c>
      <c r="B110">
        <v>23.9</v>
      </c>
      <c r="C110" s="2" t="s">
        <v>24</v>
      </c>
      <c r="E110" s="16">
        <f t="shared" ref="E110:L110" si="56">E66*0.75</f>
        <v>1.1362500000000001E-2</v>
      </c>
      <c r="F110" s="16">
        <f t="shared" si="56"/>
        <v>1.3049999999999999E-2</v>
      </c>
      <c r="G110" s="16">
        <f t="shared" si="56"/>
        <v>1.8224999999999998E-2</v>
      </c>
      <c r="H110" s="16">
        <f t="shared" si="56"/>
        <v>1.1756249999999999E-2</v>
      </c>
      <c r="I110" s="16">
        <f t="shared" si="56"/>
        <v>1.4118750000000001E-2</v>
      </c>
      <c r="J110" s="16">
        <f t="shared" si="56"/>
        <v>2.1712500000000003E-2</v>
      </c>
      <c r="K110" s="16">
        <f t="shared" si="56"/>
        <v>1.5918750000000002E-2</v>
      </c>
      <c r="L110" s="16">
        <f t="shared" si="56"/>
        <v>2.8406250000000004E-2</v>
      </c>
      <c r="M110" s="8">
        <f t="shared" si="42"/>
        <v>96.940321114813699</v>
      </c>
    </row>
    <row r="111" spans="1:13" x14ac:dyDescent="0.2">
      <c r="A111">
        <v>22</v>
      </c>
      <c r="B111">
        <v>28.3</v>
      </c>
      <c r="C111" s="2" t="s">
        <v>24</v>
      </c>
      <c r="E111" s="16">
        <f t="shared" ref="E111:L111" si="57">E67*0.75</f>
        <v>1.09125E-2</v>
      </c>
      <c r="F111" s="16">
        <f t="shared" si="57"/>
        <v>1.2543749999999999E-2</v>
      </c>
      <c r="G111" s="16">
        <f t="shared" si="57"/>
        <v>1.7775000000000003E-2</v>
      </c>
      <c r="H111" s="16">
        <f t="shared" si="57"/>
        <v>1.130625E-2</v>
      </c>
      <c r="I111" s="16">
        <f t="shared" si="57"/>
        <v>1.299375E-2</v>
      </c>
      <c r="J111" s="16">
        <f t="shared" si="57"/>
        <v>2.12625E-2</v>
      </c>
      <c r="K111" s="16">
        <f t="shared" si="57"/>
        <v>1.546875E-2</v>
      </c>
      <c r="L111" s="16">
        <f t="shared" si="57"/>
        <v>2.7956250000000002E-2</v>
      </c>
      <c r="M111" s="8">
        <f t="shared" si="42"/>
        <v>96.987331029884217</v>
      </c>
    </row>
    <row r="112" spans="1:13" x14ac:dyDescent="0.2">
      <c r="A112">
        <v>30</v>
      </c>
      <c r="B112">
        <v>39.200000000000003</v>
      </c>
      <c r="C112" s="2" t="s">
        <v>24</v>
      </c>
      <c r="E112" s="16">
        <f t="shared" ref="E112:L112" si="58">E68*0.75</f>
        <v>1.0293750000000001E-2</v>
      </c>
      <c r="F112" s="16">
        <f t="shared" si="58"/>
        <v>1.1925000000000002E-2</v>
      </c>
      <c r="G112" s="16">
        <f t="shared" si="58"/>
        <v>1.7156249999999998E-2</v>
      </c>
      <c r="H112" s="16">
        <f t="shared" si="58"/>
        <v>1.0687499999999999E-2</v>
      </c>
      <c r="I112" s="16">
        <f t="shared" si="58"/>
        <v>1.299375E-2</v>
      </c>
      <c r="J112" s="16">
        <f t="shared" si="58"/>
        <v>2.0643750000000002E-2</v>
      </c>
      <c r="K112" s="16">
        <f t="shared" si="58"/>
        <v>1.4849999999999999E-2</v>
      </c>
      <c r="L112" s="16">
        <f t="shared" si="58"/>
        <v>2.7393750000000001E-2</v>
      </c>
      <c r="M112" s="8">
        <f t="shared" si="42"/>
        <v>97.04615757869837</v>
      </c>
    </row>
    <row r="113" spans="1:13" x14ac:dyDescent="0.2">
      <c r="A113">
        <v>37</v>
      </c>
      <c r="B113">
        <v>47</v>
      </c>
      <c r="C113" s="2" t="s">
        <v>24</v>
      </c>
      <c r="E113" s="16">
        <f t="shared" ref="E113:L113" si="59">E69*0.75</f>
        <v>9.8999999999999991E-3</v>
      </c>
      <c r="F113" s="16">
        <f t="shared" si="59"/>
        <v>1.157625E-2</v>
      </c>
      <c r="G113" s="16">
        <f t="shared" si="59"/>
        <v>1.67625E-2</v>
      </c>
      <c r="H113" s="16">
        <f t="shared" si="59"/>
        <v>1.0293750000000001E-2</v>
      </c>
      <c r="I113" s="16">
        <f t="shared" si="59"/>
        <v>1.26E-2</v>
      </c>
      <c r="J113" s="16">
        <f t="shared" si="59"/>
        <v>2.0249999999999997E-2</v>
      </c>
      <c r="K113" s="16">
        <f t="shared" si="59"/>
        <v>1.445625E-2</v>
      </c>
      <c r="L113" s="16">
        <f t="shared" si="59"/>
        <v>2.6943749999999999E-2</v>
      </c>
      <c r="M113" s="8">
        <f t="shared" si="42"/>
        <v>97.093270222707687</v>
      </c>
    </row>
    <row r="114" spans="1:13" x14ac:dyDescent="0.2">
      <c r="A114">
        <v>45</v>
      </c>
      <c r="B114">
        <v>56.9</v>
      </c>
      <c r="C114" s="2" t="s">
        <v>24</v>
      </c>
      <c r="E114" s="16">
        <f t="shared" ref="E114:L114" si="60">E70*0.75</f>
        <v>9.6187499999999988E-3</v>
      </c>
      <c r="F114" s="16">
        <f t="shared" si="60"/>
        <v>1.130625E-2</v>
      </c>
      <c r="G114" s="16">
        <f t="shared" si="60"/>
        <v>1.6481250000000003E-2</v>
      </c>
      <c r="H114" s="16">
        <f t="shared" si="60"/>
        <v>1.0012500000000001E-2</v>
      </c>
      <c r="I114" s="16">
        <f t="shared" si="60"/>
        <v>1.2375000000000001E-2</v>
      </c>
      <c r="J114" s="16">
        <f t="shared" si="60"/>
        <v>1.9968749999999997E-2</v>
      </c>
      <c r="K114" s="16">
        <f t="shared" si="60"/>
        <v>1.4175E-2</v>
      </c>
      <c r="L114" s="16">
        <f t="shared" si="60"/>
        <v>2.6718750000000003E-2</v>
      </c>
      <c r="M114" s="8">
        <f t="shared" si="42"/>
        <v>97.116843702579672</v>
      </c>
    </row>
    <row r="115" spans="1:13" x14ac:dyDescent="0.2">
      <c r="A115">
        <v>55</v>
      </c>
      <c r="B115">
        <v>68.400000000000006</v>
      </c>
      <c r="C115" s="2" t="s">
        <v>24</v>
      </c>
      <c r="E115" s="16">
        <f t="shared" ref="E115:L115" si="61">E71*0.75</f>
        <v>9.1124999999999991E-3</v>
      </c>
      <c r="F115" s="16">
        <f t="shared" si="61"/>
        <v>1.0856250000000001E-2</v>
      </c>
      <c r="G115" s="16">
        <f t="shared" si="61"/>
        <v>1.6312500000000001E-2</v>
      </c>
      <c r="H115" s="16">
        <f t="shared" si="61"/>
        <v>9.5625000000000016E-3</v>
      </c>
      <c r="I115" s="16">
        <f t="shared" si="61"/>
        <v>1.1981249999999999E-2</v>
      </c>
      <c r="J115" s="16">
        <f t="shared" si="61"/>
        <v>1.9856249999999999E-2</v>
      </c>
      <c r="K115" s="16">
        <f t="shared" si="61"/>
        <v>1.389375E-2</v>
      </c>
      <c r="L115" s="16">
        <f t="shared" si="61"/>
        <v>2.6662499999999999E-2</v>
      </c>
      <c r="M115" s="8">
        <f t="shared" si="42"/>
        <v>97.122738861235874</v>
      </c>
    </row>
    <row r="116" spans="1:13" x14ac:dyDescent="0.2">
      <c r="A116">
        <v>75</v>
      </c>
      <c r="B116">
        <v>92.8</v>
      </c>
      <c r="C116" s="2" t="s">
        <v>24</v>
      </c>
      <c r="E116" s="16">
        <f t="shared" ref="E116:L116" si="62">E72*0.75</f>
        <v>8.8875000000000013E-3</v>
      </c>
      <c r="F116" s="16">
        <f t="shared" si="62"/>
        <v>1.0575000000000001E-2</v>
      </c>
      <c r="G116" s="16">
        <f t="shared" si="62"/>
        <v>1.603125E-2</v>
      </c>
      <c r="H116" s="16">
        <f t="shared" si="62"/>
        <v>9.2812500000000013E-3</v>
      </c>
      <c r="I116" s="16">
        <f t="shared" si="62"/>
        <v>1.1699999999999999E-2</v>
      </c>
      <c r="J116" s="16">
        <f t="shared" si="62"/>
        <v>1.9574999999999999E-2</v>
      </c>
      <c r="K116" s="16">
        <f t="shared" si="62"/>
        <v>1.36125E-2</v>
      </c>
      <c r="L116" s="16">
        <f t="shared" si="62"/>
        <v>2.6381249999999998E-2</v>
      </c>
      <c r="M116" s="8">
        <f t="shared" si="42"/>
        <v>97.152225393162908</v>
      </c>
    </row>
    <row r="117" spans="1:13" x14ac:dyDescent="0.2">
      <c r="A117">
        <v>90</v>
      </c>
      <c r="B117">
        <v>111</v>
      </c>
      <c r="C117" s="2" t="s">
        <v>24</v>
      </c>
      <c r="E117" s="16">
        <f t="shared" ref="E117:L117" si="63">E73*0.75</f>
        <v>8.7187500000000008E-3</v>
      </c>
      <c r="F117" s="16">
        <f t="shared" si="63"/>
        <v>1.04625E-2</v>
      </c>
      <c r="G117" s="16">
        <f t="shared" si="63"/>
        <v>1.5862499999999998E-2</v>
      </c>
      <c r="H117" s="16">
        <f t="shared" si="63"/>
        <v>9.1124999999999991E-3</v>
      </c>
      <c r="I117" s="16">
        <f t="shared" si="63"/>
        <v>1.153125E-2</v>
      </c>
      <c r="J117" s="16">
        <f t="shared" si="63"/>
        <v>1.940625E-2</v>
      </c>
      <c r="K117" s="16">
        <f t="shared" si="63"/>
        <v>1.3443750000000001E-2</v>
      </c>
      <c r="L117" s="16">
        <f t="shared" si="63"/>
        <v>2.62125E-2</v>
      </c>
      <c r="M117" s="8">
        <f t="shared" si="42"/>
        <v>97.1699259079315</v>
      </c>
    </row>
    <row r="118" spans="1:13" x14ac:dyDescent="0.2">
      <c r="A118">
        <v>110</v>
      </c>
      <c r="B118">
        <v>135</v>
      </c>
      <c r="C118" s="2" t="s">
        <v>24</v>
      </c>
      <c r="E118" s="16">
        <f t="shared" ref="E118:L118" si="64">E74*0.75</f>
        <v>6.9749999999999994E-3</v>
      </c>
      <c r="F118" s="16">
        <f t="shared" si="64"/>
        <v>8.3250000000000008E-3</v>
      </c>
      <c r="G118" s="16">
        <f t="shared" si="64"/>
        <v>1.2768750000000002E-2</v>
      </c>
      <c r="H118" s="16">
        <f t="shared" si="64"/>
        <v>7.4249999999999993E-3</v>
      </c>
      <c r="I118" s="16">
        <f t="shared" si="64"/>
        <v>9.4500000000000001E-3</v>
      </c>
      <c r="J118" s="16">
        <f t="shared" si="64"/>
        <v>1.6368750000000001E-2</v>
      </c>
      <c r="K118" s="16">
        <f t="shared" si="64"/>
        <v>1.1362500000000001E-2</v>
      </c>
      <c r="L118" s="16">
        <f t="shared" si="64"/>
        <v>2.311875E-2</v>
      </c>
      <c r="M118" s="8">
        <f t="shared" si="42"/>
        <v>97.495582231430149</v>
      </c>
    </row>
    <row r="119" spans="1:13" x14ac:dyDescent="0.2">
      <c r="A119">
        <v>132</v>
      </c>
      <c r="B119">
        <v>162</v>
      </c>
      <c r="C119" s="2" t="s">
        <v>24</v>
      </c>
      <c r="E119" s="16">
        <f t="shared" ref="E119:L119" si="65">E75*0.75</f>
        <v>6.9187500000000004E-3</v>
      </c>
      <c r="F119" s="16">
        <f t="shared" si="65"/>
        <v>8.2687500000000001E-3</v>
      </c>
      <c r="G119" s="16">
        <f t="shared" si="65"/>
        <v>1.27125E-2</v>
      </c>
      <c r="H119" s="16">
        <f t="shared" si="65"/>
        <v>7.3124999999999996E-3</v>
      </c>
      <c r="I119" s="16">
        <f t="shared" si="65"/>
        <v>9.3937499999999993E-3</v>
      </c>
      <c r="J119" s="16">
        <f t="shared" si="65"/>
        <v>1.625625E-2</v>
      </c>
      <c r="K119" s="16">
        <f t="shared" si="65"/>
        <v>1.130625E-2</v>
      </c>
      <c r="L119" s="16">
        <f t="shared" si="65"/>
        <v>2.30625E-2</v>
      </c>
      <c r="M119" s="8">
        <f t="shared" si="42"/>
        <v>97.501523461304089</v>
      </c>
    </row>
    <row r="120" spans="1:13" x14ac:dyDescent="0.2">
      <c r="A120">
        <v>160</v>
      </c>
      <c r="B120">
        <v>196</v>
      </c>
      <c r="C120" s="2" t="s">
        <v>24</v>
      </c>
      <c r="E120" s="16">
        <f t="shared" ref="E120:L120" si="66">E76*0.75</f>
        <v>6.8625000000000005E-3</v>
      </c>
      <c r="F120" s="16">
        <f t="shared" si="66"/>
        <v>8.2124999999999993E-3</v>
      </c>
      <c r="G120" s="16">
        <f t="shared" si="66"/>
        <v>1.2656250000000001E-2</v>
      </c>
      <c r="H120" s="16">
        <f t="shared" si="66"/>
        <v>7.2562499999999997E-3</v>
      </c>
      <c r="I120" s="16">
        <f t="shared" si="66"/>
        <v>9.3374999999999986E-3</v>
      </c>
      <c r="J120" s="16">
        <f t="shared" si="66"/>
        <v>1.6199999999999999E-2</v>
      </c>
      <c r="K120" s="16">
        <f t="shared" si="66"/>
        <v>1.125E-2</v>
      </c>
      <c r="L120" s="16">
        <f t="shared" si="66"/>
        <v>2.3006249999999999E-2</v>
      </c>
      <c r="M120" s="8">
        <f t="shared" si="42"/>
        <v>97.507465415320866</v>
      </c>
    </row>
    <row r="121" spans="1:13" x14ac:dyDescent="0.2">
      <c r="A121">
        <v>200</v>
      </c>
      <c r="B121">
        <v>245</v>
      </c>
      <c r="C121" s="2" t="s">
        <v>24</v>
      </c>
      <c r="E121" s="16">
        <f t="shared" ref="E121:L121" si="67">E77*0.75</f>
        <v>6.8062499999999998E-3</v>
      </c>
      <c r="F121" s="16">
        <f t="shared" si="67"/>
        <v>8.1562500000000003E-3</v>
      </c>
      <c r="G121" s="16">
        <f t="shared" si="67"/>
        <v>1.26E-2</v>
      </c>
      <c r="H121" s="16">
        <f t="shared" si="67"/>
        <v>7.2000000000000007E-3</v>
      </c>
      <c r="I121" s="16">
        <f t="shared" si="67"/>
        <v>9.2812500000000013E-3</v>
      </c>
      <c r="J121" s="16">
        <f t="shared" si="67"/>
        <v>1.6143749999999998E-2</v>
      </c>
      <c r="K121" s="16">
        <f t="shared" si="67"/>
        <v>1.1137500000000002E-2</v>
      </c>
      <c r="L121" s="16">
        <f t="shared" si="67"/>
        <v>2.2893750000000001E-2</v>
      </c>
      <c r="M121" s="8">
        <f t="shared" si="42"/>
        <v>97.519351496312538</v>
      </c>
    </row>
    <row r="122" spans="1:13" x14ac:dyDescent="0.2">
      <c r="A122">
        <v>250</v>
      </c>
      <c r="B122">
        <v>302</v>
      </c>
      <c r="C122" s="2" t="s">
        <v>24</v>
      </c>
      <c r="E122" s="16">
        <f t="shared" ref="E122:L122" si="68">E78*0.75</f>
        <v>6.5812500000000003E-3</v>
      </c>
      <c r="F122" s="16">
        <f t="shared" si="68"/>
        <v>7.9874999999999998E-3</v>
      </c>
      <c r="G122" s="16">
        <f t="shared" si="68"/>
        <v>1.26E-2</v>
      </c>
      <c r="H122" s="16">
        <f t="shared" si="68"/>
        <v>6.9749999999999994E-3</v>
      </c>
      <c r="I122" s="16">
        <f t="shared" si="68"/>
        <v>9.0562499999999983E-3</v>
      </c>
      <c r="J122" s="16">
        <f t="shared" si="68"/>
        <v>1.6199999999999999E-2</v>
      </c>
      <c r="K122" s="16">
        <f t="shared" si="68"/>
        <v>1.0968749999999999E-2</v>
      </c>
      <c r="L122" s="16">
        <f t="shared" si="68"/>
        <v>2.30625E-2</v>
      </c>
      <c r="M122" s="8">
        <f t="shared" si="42"/>
        <v>97.501523461304089</v>
      </c>
    </row>
    <row r="123" spans="1:13" x14ac:dyDescent="0.2">
      <c r="A123">
        <v>315</v>
      </c>
      <c r="B123">
        <v>381</v>
      </c>
      <c r="C123" s="2" t="s">
        <v>24</v>
      </c>
      <c r="E123" s="16">
        <f t="shared" ref="E123:L123" si="69">E79*0.75</f>
        <v>6.5249999999999996E-3</v>
      </c>
      <c r="F123" s="16">
        <f t="shared" si="69"/>
        <v>7.9312499999999991E-3</v>
      </c>
      <c r="G123" s="16">
        <f t="shared" si="69"/>
        <v>1.2543749999999999E-2</v>
      </c>
      <c r="H123" s="16">
        <f t="shared" si="69"/>
        <v>6.9187500000000004E-3</v>
      </c>
      <c r="I123" s="16">
        <f t="shared" si="69"/>
        <v>9.0562499999999983E-3</v>
      </c>
      <c r="J123" s="16">
        <f t="shared" si="69"/>
        <v>1.6143749999999998E-2</v>
      </c>
      <c r="K123" s="16">
        <f t="shared" si="69"/>
        <v>1.09125E-2</v>
      </c>
      <c r="L123" s="16">
        <f t="shared" si="69"/>
        <v>2.3006249999999999E-2</v>
      </c>
      <c r="M123" s="8">
        <f t="shared" si="42"/>
        <v>97.507465415320866</v>
      </c>
    </row>
    <row r="124" spans="1:13" x14ac:dyDescent="0.2">
      <c r="A124">
        <v>355</v>
      </c>
      <c r="B124">
        <v>429</v>
      </c>
      <c r="C124" s="2" t="s">
        <v>24</v>
      </c>
      <c r="E124" s="16">
        <f t="shared" ref="E124:L124" si="70">E80*0.75</f>
        <v>6.5249999999999996E-3</v>
      </c>
      <c r="F124" s="16">
        <f t="shared" si="70"/>
        <v>7.9312499999999991E-3</v>
      </c>
      <c r="G124" s="16">
        <f t="shared" si="70"/>
        <v>1.2543749999999999E-2</v>
      </c>
      <c r="H124" s="16">
        <f t="shared" si="70"/>
        <v>6.9187500000000004E-3</v>
      </c>
      <c r="I124" s="16">
        <f t="shared" si="70"/>
        <v>9.0000000000000011E-3</v>
      </c>
      <c r="J124" s="16">
        <f t="shared" si="70"/>
        <v>1.6143749999999998E-2</v>
      </c>
      <c r="K124" s="16">
        <f t="shared" si="70"/>
        <v>1.09125E-2</v>
      </c>
      <c r="L124" s="16">
        <f t="shared" si="70"/>
        <v>2.3006249999999999E-2</v>
      </c>
      <c r="M124" s="8">
        <f t="shared" si="42"/>
        <v>97.507465415320866</v>
      </c>
    </row>
    <row r="125" spans="1:13" x14ac:dyDescent="0.2">
      <c r="A125">
        <v>400</v>
      </c>
      <c r="B125">
        <v>483</v>
      </c>
      <c r="C125" s="2" t="s">
        <v>24</v>
      </c>
      <c r="E125" s="16">
        <f t="shared" ref="E125:L125" si="71">E81*0.75</f>
        <v>6.5249999999999996E-3</v>
      </c>
      <c r="F125" s="16">
        <f t="shared" si="71"/>
        <v>7.9312499999999991E-3</v>
      </c>
      <c r="G125" s="16">
        <f t="shared" si="71"/>
        <v>1.2543749999999999E-2</v>
      </c>
      <c r="H125" s="16">
        <f t="shared" si="71"/>
        <v>6.9187500000000004E-3</v>
      </c>
      <c r="I125" s="16">
        <f t="shared" si="71"/>
        <v>9.0000000000000011E-3</v>
      </c>
      <c r="J125" s="16">
        <f t="shared" si="71"/>
        <v>1.6143749999999998E-2</v>
      </c>
      <c r="K125" s="16">
        <f t="shared" si="71"/>
        <v>1.09125E-2</v>
      </c>
      <c r="L125" s="16">
        <f t="shared" si="71"/>
        <v>2.3006249999999999E-2</v>
      </c>
      <c r="M125" s="8">
        <f t="shared" si="42"/>
        <v>97.507465415320866</v>
      </c>
    </row>
    <row r="126" spans="1:13" x14ac:dyDescent="0.2">
      <c r="A126">
        <v>500</v>
      </c>
      <c r="B126">
        <v>604</v>
      </c>
      <c r="C126" s="2" t="s">
        <v>24</v>
      </c>
      <c r="E126" s="16">
        <f t="shared" ref="E126:L126" si="72">E82*0.75</f>
        <v>6.4687500000000005E-3</v>
      </c>
      <c r="F126" s="16">
        <f t="shared" si="72"/>
        <v>7.8750000000000001E-3</v>
      </c>
      <c r="G126" s="16">
        <f t="shared" si="72"/>
        <v>1.2487500000000002E-2</v>
      </c>
      <c r="H126" s="16">
        <f t="shared" si="72"/>
        <v>6.8625000000000005E-3</v>
      </c>
      <c r="I126" s="16">
        <f t="shared" si="72"/>
        <v>9.0000000000000011E-3</v>
      </c>
      <c r="J126" s="16">
        <f t="shared" si="72"/>
        <v>1.6087500000000001E-2</v>
      </c>
      <c r="K126" s="16">
        <f t="shared" si="72"/>
        <v>1.09125E-2</v>
      </c>
      <c r="L126" s="16">
        <f t="shared" si="72"/>
        <v>2.2950000000000002E-2</v>
      </c>
      <c r="M126" s="8">
        <f t="shared" si="42"/>
        <v>97.513408093612881</v>
      </c>
    </row>
    <row r="127" spans="1:13" x14ac:dyDescent="0.2">
      <c r="A127">
        <v>560</v>
      </c>
      <c r="B127">
        <v>677</v>
      </c>
      <c r="C127" s="2" t="s">
        <v>24</v>
      </c>
      <c r="E127" s="16">
        <f t="shared" ref="E127:L127" si="73">E83*0.75</f>
        <v>6.4687500000000005E-3</v>
      </c>
      <c r="F127" s="16">
        <f t="shared" si="73"/>
        <v>7.8750000000000001E-3</v>
      </c>
      <c r="G127" s="16">
        <f t="shared" si="73"/>
        <v>1.2487500000000002E-2</v>
      </c>
      <c r="H127" s="16">
        <f t="shared" si="73"/>
        <v>6.8625000000000005E-3</v>
      </c>
      <c r="I127" s="16">
        <f t="shared" si="73"/>
        <v>9.0000000000000011E-3</v>
      </c>
      <c r="J127" s="16">
        <f t="shared" si="73"/>
        <v>1.6087500000000001E-2</v>
      </c>
      <c r="K127" s="16">
        <f t="shared" si="73"/>
        <v>1.0856250000000001E-2</v>
      </c>
      <c r="L127" s="16">
        <f t="shared" si="73"/>
        <v>2.2950000000000002E-2</v>
      </c>
      <c r="M127" s="8">
        <f t="shared" si="42"/>
        <v>97.513408093612881</v>
      </c>
    </row>
    <row r="128" spans="1:13" x14ac:dyDescent="0.2">
      <c r="A128">
        <v>630</v>
      </c>
      <c r="B128">
        <v>761</v>
      </c>
      <c r="C128" s="2" t="s">
        <v>24</v>
      </c>
      <c r="E128" s="16">
        <f t="shared" ref="E128:L128" si="74">E84*0.75</f>
        <v>6.4687500000000005E-3</v>
      </c>
      <c r="F128" s="16">
        <f t="shared" si="74"/>
        <v>7.8750000000000001E-3</v>
      </c>
      <c r="G128" s="16">
        <f t="shared" si="74"/>
        <v>1.2487500000000002E-2</v>
      </c>
      <c r="H128" s="16">
        <f t="shared" si="74"/>
        <v>6.8625000000000005E-3</v>
      </c>
      <c r="I128" s="16">
        <f t="shared" si="74"/>
        <v>9.0000000000000011E-3</v>
      </c>
      <c r="J128" s="16">
        <f t="shared" si="74"/>
        <v>1.6087500000000001E-2</v>
      </c>
      <c r="K128" s="16">
        <f t="shared" si="74"/>
        <v>1.0856250000000001E-2</v>
      </c>
      <c r="L128" s="16">
        <f t="shared" si="74"/>
        <v>2.2950000000000002E-2</v>
      </c>
      <c r="M128" s="8">
        <f t="shared" si="42"/>
        <v>97.513408093612881</v>
      </c>
    </row>
    <row r="129" spans="1:13" x14ac:dyDescent="0.2">
      <c r="A129">
        <v>710</v>
      </c>
      <c r="B129">
        <v>858</v>
      </c>
      <c r="C129" s="2" t="s">
        <v>24</v>
      </c>
      <c r="E129" s="16">
        <f t="shared" ref="E129:L129" si="75">E85*0.75</f>
        <v>6.4687500000000005E-3</v>
      </c>
      <c r="F129" s="16">
        <f t="shared" si="75"/>
        <v>7.8750000000000001E-3</v>
      </c>
      <c r="G129" s="16">
        <f t="shared" si="75"/>
        <v>1.2487500000000002E-2</v>
      </c>
      <c r="H129" s="16">
        <f t="shared" si="75"/>
        <v>6.8625000000000005E-3</v>
      </c>
      <c r="I129" s="16">
        <f t="shared" si="75"/>
        <v>8.9437500000000003E-3</v>
      </c>
      <c r="J129" s="16">
        <f t="shared" si="75"/>
        <v>1.6087500000000001E-2</v>
      </c>
      <c r="K129" s="16">
        <f t="shared" si="75"/>
        <v>1.0856250000000001E-2</v>
      </c>
      <c r="L129" s="16">
        <f t="shared" si="75"/>
        <v>2.2950000000000002E-2</v>
      </c>
      <c r="M129" s="8">
        <f t="shared" si="42"/>
        <v>97.513408093612881</v>
      </c>
    </row>
    <row r="130" spans="1:13" x14ac:dyDescent="0.2">
      <c r="A130">
        <v>800</v>
      </c>
      <c r="B130">
        <v>967</v>
      </c>
      <c r="C130" s="2" t="s">
        <v>24</v>
      </c>
      <c r="E130" s="16">
        <f t="shared" ref="E130:L130" si="76">E86*0.75</f>
        <v>6.4687500000000005E-3</v>
      </c>
      <c r="F130" s="16">
        <f t="shared" si="76"/>
        <v>7.8750000000000001E-3</v>
      </c>
      <c r="G130" s="16">
        <f t="shared" si="76"/>
        <v>1.2487500000000002E-2</v>
      </c>
      <c r="H130" s="16">
        <f t="shared" si="76"/>
        <v>6.8625000000000005E-3</v>
      </c>
      <c r="I130" s="16">
        <f t="shared" si="76"/>
        <v>8.9437500000000003E-3</v>
      </c>
      <c r="J130" s="16">
        <f t="shared" si="76"/>
        <v>1.6087500000000001E-2</v>
      </c>
      <c r="K130" s="16">
        <f t="shared" si="76"/>
        <v>1.0856250000000001E-2</v>
      </c>
      <c r="L130" s="16">
        <f t="shared" si="76"/>
        <v>2.2950000000000002E-2</v>
      </c>
      <c r="M130" s="8">
        <f t="shared" si="42"/>
        <v>97.513408093612881</v>
      </c>
    </row>
    <row r="131" spans="1:13" x14ac:dyDescent="0.2">
      <c r="A131">
        <v>900</v>
      </c>
      <c r="B131">
        <v>1088</v>
      </c>
      <c r="C131" s="2" t="s">
        <v>24</v>
      </c>
      <c r="E131" s="16">
        <f t="shared" ref="E131:L131" si="77">E87*0.75</f>
        <v>6.4687500000000005E-3</v>
      </c>
      <c r="F131" s="16">
        <f t="shared" si="77"/>
        <v>7.8187499999999993E-3</v>
      </c>
      <c r="G131" s="16">
        <f t="shared" si="77"/>
        <v>1.243125E-2</v>
      </c>
      <c r="H131" s="16">
        <f t="shared" si="77"/>
        <v>6.8062499999999998E-3</v>
      </c>
      <c r="I131" s="16">
        <f t="shared" si="77"/>
        <v>8.9437500000000003E-3</v>
      </c>
      <c r="J131" s="16">
        <f t="shared" si="77"/>
        <v>1.603125E-2</v>
      </c>
      <c r="K131" s="16">
        <f t="shared" si="77"/>
        <v>1.0856250000000001E-2</v>
      </c>
      <c r="L131" s="16">
        <f t="shared" si="77"/>
        <v>2.2950000000000002E-2</v>
      </c>
      <c r="M131" s="8">
        <f t="shared" si="42"/>
        <v>97.513408093612881</v>
      </c>
    </row>
    <row r="132" spans="1:13" x14ac:dyDescent="0.2">
      <c r="A132">
        <v>1000</v>
      </c>
      <c r="B132">
        <v>1209</v>
      </c>
      <c r="C132" s="2" t="s">
        <v>24</v>
      </c>
      <c r="E132" s="16">
        <f t="shared" ref="E132:L132" si="78">E88*0.75</f>
        <v>6.4124999999999998E-3</v>
      </c>
      <c r="F132" s="16">
        <f t="shared" si="78"/>
        <v>7.8187499999999993E-3</v>
      </c>
      <c r="G132" s="16">
        <f t="shared" si="78"/>
        <v>1.243125E-2</v>
      </c>
      <c r="H132" s="16">
        <f t="shared" si="78"/>
        <v>6.8062499999999998E-3</v>
      </c>
      <c r="I132" s="16">
        <f t="shared" si="78"/>
        <v>8.9437500000000003E-3</v>
      </c>
      <c r="J132" s="16">
        <f t="shared" si="78"/>
        <v>1.603125E-2</v>
      </c>
      <c r="K132" s="16">
        <f t="shared" si="78"/>
        <v>1.0856250000000001E-2</v>
      </c>
      <c r="L132" s="16">
        <f t="shared" si="78"/>
        <v>2.2950000000000002E-2</v>
      </c>
      <c r="M132" s="8">
        <f t="shared" si="42"/>
        <v>97.513408093612881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614FDC9DD8F04390EF476CD5F107AB" ma:contentTypeVersion="4" ma:contentTypeDescription="Skapa ett nytt dokument." ma:contentTypeScope="" ma:versionID="b5810dd1204e594e7cdf35bab561fd91">
  <xsd:schema xmlns:xsd="http://www.w3.org/2001/XMLSchema" xmlns:xs="http://www.w3.org/2001/XMLSchema" xmlns:p="http://schemas.microsoft.com/office/2006/metadata/properties" xmlns:ns2="8e263b46-64c6-46a1-a49c-fe8232af3636" targetNamespace="http://schemas.microsoft.com/office/2006/metadata/properties" ma:root="true" ma:fieldsID="2f8eb4cebee33302f0f5d332fbe8ac07" ns2:_="">
    <xsd:import namespace="8e263b46-64c6-46a1-a49c-fe8232af3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63b46-64c6-46a1-a49c-fe8232af3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C3929D-42F0-4255-A508-67A566E0E927}"/>
</file>

<file path=customXml/itemProps2.xml><?xml version="1.0" encoding="utf-8"?>
<ds:datastoreItem xmlns:ds="http://schemas.openxmlformats.org/officeDocument/2006/customXml" ds:itemID="{823546E0-E94A-4299-BBCE-379566346B14}"/>
</file>

<file path=customXml/itemProps3.xml><?xml version="1.0" encoding="utf-8"?>
<ds:datastoreItem xmlns:ds="http://schemas.openxmlformats.org/officeDocument/2006/customXml" ds:itemID="{551F55A6-8AFC-4B14-B7C5-C33FD09222C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Interpolation</vt:lpstr>
      <vt:lpstr>Motor DOL</vt:lpstr>
      <vt:lpstr>Motor on VFD</vt:lpstr>
      <vt:lpstr>VFD</vt:lpstr>
    </vt:vector>
  </TitlesOfParts>
  <Company>Elektrotechnisches Institut (ETI)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Doppelbauer</dc:creator>
  <cp:lastModifiedBy>Martin Doppelbauer</cp:lastModifiedBy>
  <dcterms:created xsi:type="dcterms:W3CDTF">2017-11-02T09:42:07Z</dcterms:created>
  <dcterms:modified xsi:type="dcterms:W3CDTF">2020-04-22T07:59:39Z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0x0101008B614FDC9DD8F04390EF476CD5F107AB</vt:lpwstr>
  </property>
</Properties>
</file>